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<sst xmlns="http://schemas.openxmlformats.org/spreadsheetml/2006/main" count="284" uniqueCount="83">
  <si>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</si>
  <si>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</si>
  <si>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</si>
  <si>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</si>
  <si>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</si>
  <si>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</si>
  <si>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</si>
  <si>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</si>
  <si>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</si>
  <si>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</si>
  <si>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</si>
  <si>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</si>
  <si>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</si>
  <si>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Пархоменко</t>
  </si>
  <si>
    <t>01.05.2016 г.</t>
  </si>
  <si>
    <t>ИТОГО ПО ДОМУ</t>
  </si>
  <si>
    <t>Январь 2018 г</t>
  </si>
  <si>
    <t>Вид работ</t>
  </si>
  <si>
    <t>Место проведения работ</t>
  </si>
  <si>
    <t xml:space="preserve">Смена датчика движения в подъезде жилого дома </t>
  </si>
  <si>
    <t>Пархоменко 62</t>
  </si>
  <si>
    <t>11-й подъезд (4-й этаж)</t>
  </si>
  <si>
    <t>Февраль 2018 г</t>
  </si>
  <si>
    <t>смена трубопровода ЦО</t>
  </si>
  <si>
    <t>Под.1</t>
  </si>
  <si>
    <t>смена трубопровода ГВС</t>
  </si>
  <si>
    <t>кв. 60</t>
  </si>
  <si>
    <t>Дизайн-проект территории</t>
  </si>
  <si>
    <t xml:space="preserve">смена ламп </t>
  </si>
  <si>
    <t>Под 1</t>
  </si>
  <si>
    <t>освещение адресной таблички</t>
  </si>
  <si>
    <t>Апрель  2018 г</t>
  </si>
  <si>
    <t>укладка плитки в подъезде</t>
  </si>
  <si>
    <t>Эт 1,2,3</t>
  </si>
  <si>
    <t>установка адресной таблички</t>
  </si>
  <si>
    <t>Июнь 2018г</t>
  </si>
  <si>
    <t>Ремонт электоосвещения (смена лампы)</t>
  </si>
  <si>
    <t>МОП</t>
  </si>
  <si>
    <t xml:space="preserve">Осмотр вентиляционных каналов </t>
  </si>
  <si>
    <t>кв.3,4,6,8,9,11,12,13,14,16,17,18,20,21,22,23,25,26,27,29,30,31,32,33,35,37,39,40,41,44,46,47,51,52,53,54,58,59,61,63,64,67,69,71,72,73,74,75,76,77,78,81,86,87,89,90,91,93,94,95,96,97,99,100,101,104,105,106,107</t>
  </si>
  <si>
    <t>Август 2018г</t>
  </si>
  <si>
    <t>Ремонт полов в подъезде (укладка плитки напольной)</t>
  </si>
  <si>
    <t xml:space="preserve">1,2,3-й подъезд </t>
  </si>
  <si>
    <t>Сентябрь 2018г</t>
  </si>
  <si>
    <t xml:space="preserve">Очистка адресных табличек </t>
  </si>
  <si>
    <t>Ремонт оборудования в МОП (смена автоматов 25А)</t>
  </si>
  <si>
    <t>октябрь 2018г.</t>
  </si>
  <si>
    <t>ремонт ступеней входа в подъезд жилого дома</t>
  </si>
  <si>
    <t>промывка системы цо</t>
  </si>
  <si>
    <t>ноябрь 2018г.</t>
  </si>
  <si>
    <t>установка замка эл.щиты</t>
  </si>
  <si>
    <t>смена трубопровода ф 40 мм</t>
  </si>
  <si>
    <t>кв.4-8</t>
  </si>
  <si>
    <t>декабрь 2018г.</t>
  </si>
  <si>
    <t>устройство мусорного контейнера на территории двора жилого дома</t>
  </si>
  <si>
    <t>Сумма</t>
  </si>
  <si>
    <t>Т/о УУТЭ ЦО и ГВС</t>
  </si>
  <si>
    <t xml:space="preserve">Т/о общедомовых приборов учета электроэнергии </t>
  </si>
  <si>
    <t>ИТОГО</t>
  </si>
  <si>
    <t>обход и осмотр инженерных коммуникаций</t>
  </si>
  <si>
    <t>установка шарового крана</t>
  </si>
  <si>
    <t>Март 2018 г</t>
  </si>
  <si>
    <t>Апрель 2018 г</t>
  </si>
  <si>
    <t>слив воды из системы ЦО</t>
  </si>
  <si>
    <t>кв. 25-29</t>
  </si>
  <si>
    <t>Май 2018г</t>
  </si>
  <si>
    <t>Окраска деревьев и ж/б бордюров</t>
  </si>
  <si>
    <t>Дезинсекция подвальных помещений</t>
  </si>
  <si>
    <t>Июль 2018г</t>
  </si>
  <si>
    <t xml:space="preserve">Планово-предупредительный ремонт ЩР и ВРУ </t>
  </si>
  <si>
    <t>Август 2018 г</t>
  </si>
  <si>
    <t>Смена крана шарового ф 15 мм</t>
  </si>
  <si>
    <t>кв.4</t>
  </si>
  <si>
    <t xml:space="preserve">установка почтовых ящиков </t>
  </si>
  <si>
    <t>ликвидация воздушных пробок в стояках</t>
  </si>
  <si>
    <t>кв.1,5,9,13,17,21,25,29,33,73,77,81,85,93,97</t>
  </si>
  <si>
    <t>смена крана шарового ф 15 мм</t>
  </si>
  <si>
    <t>кв.48</t>
  </si>
  <si>
    <t>смена трубопровода ф 110 мм</t>
  </si>
  <si>
    <t>кв.7</t>
  </si>
  <si>
    <t>размещение огнетушителей в лифтовых</t>
  </si>
  <si>
    <t>обходы и осмотры подвала и инженерных коммуникаций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</si>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</sst>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36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horizontal="justify" wrapText="1"/>
    </xf>
    <xf numFmtId="2" fontId="1" fillId="36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1" fillId="36" borderId="0" xfId="0" applyFont="1" applyFill="1" applyAlignment="1">
      <alignment horizontal="center" wrapText="1"/>
    </xf>
    <xf numFmtId="2" fontId="1" fillId="36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8" borderId="1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/>
    </xf>
    <xf numFmtId="0" fontId="6" fillId="38" borderId="10" xfId="0" applyNumberFormat="1" applyFont="1" applyFill="1" applyBorder="1" applyAlignment="1">
      <alignment horizontal="center"/>
    </xf>
    <xf numFmtId="0" fontId="8" fillId="38" borderId="10" xfId="0" applyNumberFormat="1" applyFont="1" applyFill="1" applyBorder="1" applyAlignment="1">
      <alignment horizontal="center" wrapText="1"/>
    </xf>
    <xf numFmtId="49" fontId="8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082">
          <cell r="E3082">
            <v>32341.05</v>
          </cell>
          <cell r="F3082">
            <v>132354.11</v>
          </cell>
          <cell r="G3082">
            <v>350148.24</v>
          </cell>
          <cell r="H3082">
            <v>350978.54</v>
          </cell>
          <cell r="I3082">
            <v>329336.73</v>
          </cell>
          <cell r="J3082">
            <v>153995.91999999998</v>
          </cell>
          <cell r="K3082">
            <v>31510.75</v>
          </cell>
        </row>
        <row r="3083"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31913</v>
          </cell>
          <cell r="J3083">
            <v>-31913</v>
          </cell>
          <cell r="K3083">
            <v>0</v>
          </cell>
        </row>
        <row r="3084">
          <cell r="E3084">
            <v>0</v>
          </cell>
          <cell r="F3084">
            <v>0</v>
          </cell>
          <cell r="G3084">
            <v>63824.58</v>
          </cell>
          <cell r="H3084">
            <v>63419.14000000001</v>
          </cell>
          <cell r="I3084">
            <v>0</v>
          </cell>
          <cell r="J3084">
            <v>63419.14000000001</v>
          </cell>
          <cell r="K3084">
            <v>405.43999999999505</v>
          </cell>
        </row>
        <row r="3085"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</row>
        <row r="3086"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</row>
        <row r="3087"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</row>
        <row r="3089">
          <cell r="E3089">
            <v>5600.64</v>
          </cell>
          <cell r="F3089">
            <v>-109531.25</v>
          </cell>
          <cell r="G3089">
            <v>84001.09</v>
          </cell>
          <cell r="H3089">
            <v>85240.3</v>
          </cell>
          <cell r="I3089">
            <v>48765.45</v>
          </cell>
          <cell r="J3089">
            <v>-73056.4</v>
          </cell>
          <cell r="K3089">
            <v>4361.429999999993</v>
          </cell>
        </row>
        <row r="3090">
          <cell r="E3090">
            <v>12359.21</v>
          </cell>
          <cell r="F3090">
            <v>-12359.21</v>
          </cell>
          <cell r="G3090">
            <v>123531.68000000001</v>
          </cell>
          <cell r="H3090">
            <v>123215.96999999999</v>
          </cell>
          <cell r="I3090">
            <v>24706.34000000001</v>
          </cell>
          <cell r="J3090">
            <v>86150.41999999997</v>
          </cell>
          <cell r="K3090">
            <v>12674.920000000027</v>
          </cell>
        </row>
        <row r="3091">
          <cell r="E3091">
            <v>4119.79</v>
          </cell>
          <cell r="F3091">
            <v>50523.64</v>
          </cell>
          <cell r="G3091">
            <v>41177.229999999996</v>
          </cell>
          <cell r="H3091">
            <v>41072.11</v>
          </cell>
          <cell r="I3091">
            <v>0</v>
          </cell>
          <cell r="J3091">
            <v>91595.75</v>
          </cell>
          <cell r="K3091">
            <v>4224.909999999996</v>
          </cell>
        </row>
        <row r="3092">
          <cell r="E3092">
            <v>57.35</v>
          </cell>
          <cell r="F3092">
            <v>-35020.12</v>
          </cell>
          <cell r="G3092">
            <v>28311.41</v>
          </cell>
          <cell r="H3092">
            <v>26545.730000000003</v>
          </cell>
          <cell r="I3092">
            <v>30941.514</v>
          </cell>
          <cell r="J3092">
            <v>-39415.903999999995</v>
          </cell>
          <cell r="K3092">
            <v>1823.0299999999952</v>
          </cell>
        </row>
        <row r="3093">
          <cell r="E3093">
            <v>700.34</v>
          </cell>
          <cell r="F3093">
            <v>-2218.18</v>
          </cell>
          <cell r="G3093">
            <v>7000.0599999999995</v>
          </cell>
          <cell r="H3093">
            <v>6982.259999999998</v>
          </cell>
          <cell r="I3093">
            <v>4394.88</v>
          </cell>
          <cell r="J3093">
            <v>369.199999999998</v>
          </cell>
          <cell r="K3093">
            <v>718.1400000000012</v>
          </cell>
        </row>
        <row r="3094">
          <cell r="E3094">
            <v>20.66</v>
          </cell>
          <cell r="F3094">
            <v>322.52</v>
          </cell>
          <cell r="G3094">
            <v>205.86</v>
          </cell>
          <cell r="H3094">
            <v>205.38</v>
          </cell>
          <cell r="I3094">
            <v>0</v>
          </cell>
          <cell r="J3094">
            <v>527.9</v>
          </cell>
          <cell r="K3094">
            <v>21.140000000000015</v>
          </cell>
        </row>
        <row r="3095">
          <cell r="E3095">
            <v>6523.36</v>
          </cell>
          <cell r="F3095">
            <v>-6523.36</v>
          </cell>
          <cell r="G3095">
            <v>65197.240000000005</v>
          </cell>
          <cell r="H3095">
            <v>65030.869999999995</v>
          </cell>
          <cell r="I3095">
            <v>13039.450000000004</v>
          </cell>
          <cell r="J3095">
            <v>45468.05999999999</v>
          </cell>
          <cell r="K3095">
            <v>6689.7300000000105</v>
          </cell>
        </row>
        <row r="3096">
          <cell r="E3096">
            <v>2403.28</v>
          </cell>
          <cell r="F3096">
            <v>-50158.37</v>
          </cell>
          <cell r="G3096">
            <v>24020</v>
          </cell>
          <cell r="H3096">
            <v>23958.700000000004</v>
          </cell>
          <cell r="I3096">
            <v>59771.79090000001</v>
          </cell>
          <cell r="J3096">
            <v>-85971.4609</v>
          </cell>
          <cell r="K3096">
            <v>2464.5799999999945</v>
          </cell>
        </row>
        <row r="3097">
          <cell r="E3097">
            <v>624.91</v>
          </cell>
          <cell r="F3097">
            <v>9783.81</v>
          </cell>
          <cell r="G3097">
            <v>6245.13</v>
          </cell>
          <cell r="H3097">
            <v>6229.240000000001</v>
          </cell>
          <cell r="I3097">
            <v>0</v>
          </cell>
          <cell r="J3097">
            <v>16013.05</v>
          </cell>
          <cell r="K3097">
            <v>640.7999999999993</v>
          </cell>
        </row>
        <row r="3099">
          <cell r="E3099">
            <v>6439.1</v>
          </cell>
          <cell r="F3099">
            <v>-6439.1</v>
          </cell>
          <cell r="G3099">
            <v>68628.72</v>
          </cell>
          <cell r="H3099">
            <v>69185.73999999999</v>
          </cell>
          <cell r="I3099">
            <v>68628.72</v>
          </cell>
          <cell r="J3099">
            <v>-5882.080000000009</v>
          </cell>
          <cell r="K3099">
            <v>5882.080000000016</v>
          </cell>
        </row>
        <row r="3100">
          <cell r="E3100">
            <v>26771.55</v>
          </cell>
          <cell r="F3100">
            <v>-26771.55</v>
          </cell>
          <cell r="G3100">
            <v>267652.08</v>
          </cell>
          <cell r="H3100">
            <v>269824.66000000003</v>
          </cell>
          <cell r="I3100">
            <v>267652.08</v>
          </cell>
          <cell r="J3100">
            <v>-24598.969999999972</v>
          </cell>
          <cell r="K3100">
            <v>24598.969999999972</v>
          </cell>
        </row>
        <row r="3101">
          <cell r="E3101">
            <v>5730.4</v>
          </cell>
          <cell r="F3101">
            <v>-5730.4</v>
          </cell>
          <cell r="G3101">
            <v>72063.6</v>
          </cell>
          <cell r="H3101">
            <v>72569.15</v>
          </cell>
          <cell r="I3101">
            <v>72063.6</v>
          </cell>
          <cell r="J3101">
            <v>-5224.850000000006</v>
          </cell>
          <cell r="K3101">
            <v>5224.850000000006</v>
          </cell>
        </row>
        <row r="3102">
          <cell r="E3102">
            <v>25.69</v>
          </cell>
          <cell r="F3102">
            <v>-25.69</v>
          </cell>
          <cell r="G3102">
            <v>12354.24</v>
          </cell>
          <cell r="H3102">
            <v>12402.839999999998</v>
          </cell>
          <cell r="I3102">
            <v>12354.24</v>
          </cell>
          <cell r="J3102">
            <v>22.909999999998035</v>
          </cell>
          <cell r="K3102">
            <v>-22.909999999998035</v>
          </cell>
        </row>
        <row r="3103">
          <cell r="E3103">
            <v>12780.34</v>
          </cell>
          <cell r="F3103">
            <v>-12780.34</v>
          </cell>
          <cell r="G3103">
            <v>178091.16</v>
          </cell>
          <cell r="H3103">
            <v>173615.90999999997</v>
          </cell>
          <cell r="I3103">
            <v>178091.16</v>
          </cell>
          <cell r="J3103">
            <v>-17255.590000000026</v>
          </cell>
          <cell r="K3103">
            <v>17255.590000000026</v>
          </cell>
        </row>
        <row r="3104">
          <cell r="E3104">
            <v>13599.97</v>
          </cell>
          <cell r="F3104">
            <v>-13599.97</v>
          </cell>
          <cell r="G3104">
            <v>140690.28</v>
          </cell>
          <cell r="H3104">
            <v>141574.11</v>
          </cell>
          <cell r="I3104">
            <v>140690.28</v>
          </cell>
          <cell r="J3104">
            <v>-12716.140000000014</v>
          </cell>
          <cell r="K3104">
            <v>12716.140000000014</v>
          </cell>
        </row>
        <row r="3105">
          <cell r="E3105">
            <v>15482.06</v>
          </cell>
          <cell r="F3105">
            <v>-15482.06</v>
          </cell>
          <cell r="G3105">
            <v>155787.72</v>
          </cell>
          <cell r="H3105">
            <v>157069.05</v>
          </cell>
          <cell r="I3105">
            <v>155787.72</v>
          </cell>
          <cell r="J3105">
            <v>-14200.73000000001</v>
          </cell>
          <cell r="K3105">
            <v>14200.73000000001</v>
          </cell>
        </row>
        <row r="3106">
          <cell r="E3106">
            <v>1013.15</v>
          </cell>
          <cell r="F3106">
            <v>-1013.15</v>
          </cell>
          <cell r="G3106">
            <v>6520.38</v>
          </cell>
          <cell r="H3106">
            <v>6547.639999999999</v>
          </cell>
          <cell r="I3106">
            <v>6520.38</v>
          </cell>
          <cell r="J3106">
            <v>-985.8900000000003</v>
          </cell>
          <cell r="K3106">
            <v>985.8900000000003</v>
          </cell>
        </row>
        <row r="3107">
          <cell r="E3107">
            <v>4236.39</v>
          </cell>
          <cell r="F3107">
            <v>-4236.39</v>
          </cell>
          <cell r="G3107">
            <v>60876.740000000005</v>
          </cell>
          <cell r="H3107">
            <v>62326.509999999995</v>
          </cell>
          <cell r="I3107">
            <v>60876.740000000005</v>
          </cell>
          <cell r="J3107">
            <v>-2786.62000000001</v>
          </cell>
          <cell r="K3107">
            <v>2786.62000000001</v>
          </cell>
        </row>
        <row r="3108">
          <cell r="E3108">
            <v>4186.13</v>
          </cell>
          <cell r="F3108">
            <v>29082.65</v>
          </cell>
          <cell r="G3108">
            <v>0</v>
          </cell>
          <cell r="H3108">
            <v>0</v>
          </cell>
          <cell r="I3108">
            <v>0</v>
          </cell>
          <cell r="J3108">
            <v>29082.65</v>
          </cell>
          <cell r="K3108">
            <v>4186.13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6:IV32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20.140625" style="0" customWidth="1"/>
    <col min="5" max="5" width="19.281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18.00390625" style="0" customWidth="1"/>
  </cols>
  <sheetData>
    <row r="1" spans="1:1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2" t="s">
        <v>1</v>
      </c>
      <c r="B3" s="43" t="s">
        <v>2</v>
      </c>
      <c r="C3" s="43"/>
      <c r="D3" s="44" t="s">
        <v>3</v>
      </c>
      <c r="E3" s="44" t="s">
        <v>4</v>
      </c>
      <c r="F3" s="45" t="s">
        <v>5</v>
      </c>
      <c r="G3" s="45" t="s">
        <v>6</v>
      </c>
      <c r="H3" s="45" t="s">
        <v>7</v>
      </c>
      <c r="I3" s="44" t="s">
        <v>8</v>
      </c>
      <c r="J3" s="44" t="s">
        <v>9</v>
      </c>
      <c r="K3" s="44" t="s">
        <v>10</v>
      </c>
    </row>
    <row r="4" spans="1:11" ht="28.5" customHeight="1">
      <c r="A4" s="42"/>
      <c r="B4" s="5" t="s">
        <v>11</v>
      </c>
      <c r="C4" s="5" t="s">
        <v>12</v>
      </c>
      <c r="D4" s="44"/>
      <c r="E4" s="44"/>
      <c r="F4" s="45"/>
      <c r="G4" s="45"/>
      <c r="H4" s="45"/>
      <c r="I4" s="45"/>
      <c r="J4" s="45"/>
      <c r="K4" s="44"/>
    </row>
    <row r="5" spans="1:11" ht="15.75">
      <c r="A5" s="6"/>
      <c r="B5" s="7" t="s">
        <v>13</v>
      </c>
      <c r="C5" s="7">
        <v>62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15" hidden="1">
      <c r="A6" s="9">
        <v>1</v>
      </c>
      <c r="B6" s="10"/>
      <c r="C6" s="10"/>
      <c r="D6" s="11">
        <f>'[1]Лицевые счета домов свод'!E3082</f>
        <v>32341.05</v>
      </c>
      <c r="E6" s="11">
        <f>'[1]Лицевые счета домов свод'!F3082</f>
        <v>132354.11</v>
      </c>
      <c r="F6" s="11">
        <f>'[1]Лицевые счета домов свод'!G3082</f>
        <v>350148.24</v>
      </c>
      <c r="G6" s="11">
        <f>'[1]Лицевые счета домов свод'!H3082</f>
        <v>350978.54</v>
      </c>
      <c r="H6" s="11">
        <f>'[1]Лицевые счета домов свод'!I3082</f>
        <v>329336.73</v>
      </c>
      <c r="I6" s="11">
        <f>'[1]Лицевые счета домов свод'!J3082</f>
        <v>153995.91999999998</v>
      </c>
      <c r="J6" s="11">
        <f>'[1]Лицевые счета домов свод'!K3082</f>
        <v>31510.75</v>
      </c>
      <c r="K6" s="12"/>
    </row>
    <row r="7" spans="1:11" ht="15" hidden="1">
      <c r="A7" s="10"/>
      <c r="B7" s="10"/>
      <c r="C7" s="10"/>
      <c r="D7" s="11">
        <f>'[1]Лицевые счета домов свод'!E3083</f>
        <v>0</v>
      </c>
      <c r="E7" s="11">
        <f>'[1]Лицевые счета домов свод'!F3083</f>
        <v>0</v>
      </c>
      <c r="F7" s="11">
        <f>'[1]Лицевые счета домов свод'!G3083</f>
        <v>0</v>
      </c>
      <c r="G7" s="11">
        <f>'[1]Лицевые счета домов свод'!H3083</f>
        <v>0</v>
      </c>
      <c r="H7" s="11">
        <f>'[1]Лицевые счета домов свод'!I3083</f>
        <v>31913</v>
      </c>
      <c r="I7" s="11">
        <f>'[1]Лицевые счета домов свод'!J3083</f>
        <v>-31913</v>
      </c>
      <c r="J7" s="11">
        <f>'[1]Лицевые счета домов свод'!K3083</f>
        <v>0</v>
      </c>
      <c r="K7" s="12"/>
    </row>
    <row r="8" spans="1:11" ht="15" hidden="1">
      <c r="A8" s="10"/>
      <c r="B8" s="10"/>
      <c r="C8" s="10"/>
      <c r="D8" s="11">
        <f>'[1]Лицевые счета домов свод'!E3084</f>
        <v>0</v>
      </c>
      <c r="E8" s="11">
        <f>'[1]Лицевые счета домов свод'!F3084</f>
        <v>0</v>
      </c>
      <c r="F8" s="11">
        <f>'[1]Лицевые счета домов свод'!G3084</f>
        <v>63824.58</v>
      </c>
      <c r="G8" s="11">
        <f>'[1]Лицевые счета домов свод'!H3084</f>
        <v>63419.14000000001</v>
      </c>
      <c r="H8" s="11">
        <f>'[1]Лицевые счета домов свод'!I3084</f>
        <v>0</v>
      </c>
      <c r="I8" s="11">
        <f>'[1]Лицевые счета домов свод'!J3084</f>
        <v>63419.14000000001</v>
      </c>
      <c r="J8" s="11">
        <f>'[1]Лицевые счета домов свод'!K3084</f>
        <v>405.43999999999505</v>
      </c>
      <c r="K8" s="12"/>
    </row>
    <row r="9" spans="1:11" ht="15" hidden="1">
      <c r="A9" s="10"/>
      <c r="B9" s="10"/>
      <c r="C9" s="10"/>
      <c r="D9" s="11">
        <f>'[1]Лицевые счета домов свод'!E3085</f>
        <v>0</v>
      </c>
      <c r="E9" s="11">
        <f>'[1]Лицевые счета домов свод'!F3085</f>
        <v>0</v>
      </c>
      <c r="F9" s="11">
        <f>'[1]Лицевые счета домов свод'!G3085</f>
        <v>0</v>
      </c>
      <c r="G9" s="11">
        <f>'[1]Лицевые счета домов свод'!H3085</f>
        <v>0</v>
      </c>
      <c r="H9" s="11">
        <f>'[1]Лицевые счета домов свод'!I3085</f>
        <v>0</v>
      </c>
      <c r="I9" s="11">
        <f>'[1]Лицевые счета домов свод'!J3085</f>
        <v>0</v>
      </c>
      <c r="J9" s="11">
        <f>'[1]Лицевые счета домов свод'!K3085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свод'!E3086</f>
        <v>0</v>
      </c>
      <c r="E10" s="11">
        <f>'[1]Лицевые счета домов свод'!F3086</f>
        <v>0</v>
      </c>
      <c r="F10" s="11">
        <f>'[1]Лицевые счета домов свод'!G3086</f>
        <v>0</v>
      </c>
      <c r="G10" s="11">
        <f>'[1]Лицевые счета домов свод'!H3086</f>
        <v>0</v>
      </c>
      <c r="H10" s="11">
        <f>'[1]Лицевые счета домов свод'!I3086</f>
        <v>0</v>
      </c>
      <c r="I10" s="11">
        <f>'[1]Лицевые счета домов свод'!J3086</f>
        <v>0</v>
      </c>
      <c r="J10" s="11">
        <f>'[1]Лицевые счета домов свод'!K3086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свод'!E3087</f>
        <v>0</v>
      </c>
      <c r="E11" s="11">
        <f>'[1]Лицевые счета домов свод'!F3087</f>
        <v>0</v>
      </c>
      <c r="F11" s="11">
        <f>'[1]Лицевые счета домов свод'!G3087</f>
        <v>0</v>
      </c>
      <c r="G11" s="11">
        <f>'[1]Лицевые счета домов свод'!H3087</f>
        <v>0</v>
      </c>
      <c r="H11" s="11">
        <f>'[1]Лицевые счета домов свод'!I3087</f>
        <v>0</v>
      </c>
      <c r="I11" s="11">
        <f>'[1]Лицевые счета домов свод'!J3087</f>
        <v>0</v>
      </c>
      <c r="J11" s="11">
        <f>'[1]Лицевые счета домов свод'!K3087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32341.05</v>
      </c>
      <c r="E12" s="4">
        <f t="shared" si="0"/>
        <v>132354.11</v>
      </c>
      <c r="F12" s="4">
        <f t="shared" si="0"/>
        <v>413972.82</v>
      </c>
      <c r="G12" s="4">
        <f t="shared" si="0"/>
        <v>414397.68</v>
      </c>
      <c r="H12" s="4">
        <f t="shared" si="0"/>
        <v>361249.73</v>
      </c>
      <c r="I12" s="4">
        <f t="shared" si="0"/>
        <v>185502.06</v>
      </c>
      <c r="J12" s="4">
        <f t="shared" si="0"/>
        <v>31916.189999999995</v>
      </c>
      <c r="K12" s="13"/>
    </row>
    <row r="13" spans="1:11" ht="15" hidden="1">
      <c r="A13" s="10"/>
      <c r="B13" s="10"/>
      <c r="C13" s="10"/>
      <c r="D13" s="11">
        <f>'[1]Лицевые счета домов свод'!E3089</f>
        <v>5600.64</v>
      </c>
      <c r="E13" s="11">
        <f>'[1]Лицевые счета домов свод'!F3089</f>
        <v>-109531.25</v>
      </c>
      <c r="F13" s="11">
        <f>'[1]Лицевые счета домов свод'!G3089</f>
        <v>84001.09</v>
      </c>
      <c r="G13" s="11">
        <f>'[1]Лицевые счета домов свод'!H3089</f>
        <v>85240.3</v>
      </c>
      <c r="H13" s="11">
        <f>'[1]Лицевые счета домов свод'!I3089</f>
        <v>48765.45</v>
      </c>
      <c r="I13" s="11">
        <f>'[1]Лицевые счета домов свод'!J3089</f>
        <v>-73056.4</v>
      </c>
      <c r="J13" s="11">
        <f>'[1]Лицевые счета домов свод'!K3089</f>
        <v>4361.429999999993</v>
      </c>
      <c r="K13" s="12"/>
    </row>
    <row r="14" spans="1:11" ht="15" hidden="1">
      <c r="A14" s="10"/>
      <c r="B14" s="10"/>
      <c r="C14" s="10"/>
      <c r="D14" s="11">
        <f>'[1]Лицевые счета домов свод'!E3090</f>
        <v>12359.21</v>
      </c>
      <c r="E14" s="11">
        <f>'[1]Лицевые счета домов свод'!F3090</f>
        <v>-12359.21</v>
      </c>
      <c r="F14" s="11">
        <f>'[1]Лицевые счета домов свод'!G3090</f>
        <v>123531.68000000001</v>
      </c>
      <c r="G14" s="11">
        <f>'[1]Лицевые счета домов свод'!H3090</f>
        <v>123215.96999999999</v>
      </c>
      <c r="H14" s="11">
        <f>'[1]Лицевые счета домов свод'!I3090</f>
        <v>24706.34000000001</v>
      </c>
      <c r="I14" s="11">
        <f>'[1]Лицевые счета домов свод'!J3090</f>
        <v>86150.41999999997</v>
      </c>
      <c r="J14" s="11">
        <f>'[1]Лицевые счета домов свод'!K3090</f>
        <v>12674.920000000027</v>
      </c>
      <c r="K14" s="12"/>
    </row>
    <row r="15" spans="1:11" ht="15" hidden="1">
      <c r="A15" s="10"/>
      <c r="B15" s="10"/>
      <c r="C15" s="10"/>
      <c r="D15" s="11">
        <f>'[1]Лицевые счета домов свод'!E3091</f>
        <v>4119.79</v>
      </c>
      <c r="E15" s="11">
        <f>'[1]Лицевые счета домов свод'!F3091</f>
        <v>50523.64</v>
      </c>
      <c r="F15" s="11">
        <f>'[1]Лицевые счета домов свод'!G3091</f>
        <v>41177.229999999996</v>
      </c>
      <c r="G15" s="11">
        <f>'[1]Лицевые счета домов свод'!H3091</f>
        <v>41072.11</v>
      </c>
      <c r="H15" s="11">
        <f>'[1]Лицевые счета домов свод'!I3091</f>
        <v>0</v>
      </c>
      <c r="I15" s="11">
        <f>'[1]Лицевые счета домов свод'!J3091</f>
        <v>91595.75</v>
      </c>
      <c r="J15" s="11">
        <f>'[1]Лицевые счета домов свод'!K3091</f>
        <v>4224.909999999996</v>
      </c>
      <c r="K15" s="12"/>
    </row>
    <row r="16" spans="1:11" ht="15" hidden="1">
      <c r="A16" s="10"/>
      <c r="B16" s="10"/>
      <c r="C16" s="10"/>
      <c r="D16" s="11">
        <f>'[1]Лицевые счета домов свод'!E3092</f>
        <v>57.35</v>
      </c>
      <c r="E16" s="11">
        <f>'[1]Лицевые счета домов свод'!F3092</f>
        <v>-35020.12</v>
      </c>
      <c r="F16" s="11">
        <f>'[1]Лицевые счета домов свод'!G3092</f>
        <v>28311.41</v>
      </c>
      <c r="G16" s="11">
        <f>'[1]Лицевые счета домов свод'!H3092</f>
        <v>26545.730000000003</v>
      </c>
      <c r="H16" s="14">
        <f>'[1]Лицевые счета домов свод'!I3092</f>
        <v>30941.514</v>
      </c>
      <c r="I16" s="14">
        <f>'[1]Лицевые счета домов свод'!J3092</f>
        <v>-39415.903999999995</v>
      </c>
      <c r="J16" s="11">
        <f>'[1]Лицевые счета домов свод'!K3092</f>
        <v>1823.0299999999952</v>
      </c>
      <c r="K16" s="12"/>
    </row>
    <row r="17" spans="1:11" ht="15" hidden="1">
      <c r="A17" s="10"/>
      <c r="B17" s="10"/>
      <c r="C17" s="10"/>
      <c r="D17" s="11">
        <f>'[1]Лицевые счета домов свод'!E3093</f>
        <v>700.34</v>
      </c>
      <c r="E17" s="11">
        <f>'[1]Лицевые счета домов свод'!F3093</f>
        <v>-2218.18</v>
      </c>
      <c r="F17" s="11">
        <f>'[1]Лицевые счета домов свод'!G3093</f>
        <v>7000.0599999999995</v>
      </c>
      <c r="G17" s="11">
        <f>'[1]Лицевые счета домов свод'!H3093</f>
        <v>6982.259999999998</v>
      </c>
      <c r="H17" s="11">
        <f>'[1]Лицевые счета домов свод'!I3093</f>
        <v>4394.88</v>
      </c>
      <c r="I17" s="11">
        <f>'[1]Лицевые счета домов свод'!J3093</f>
        <v>369.199999999998</v>
      </c>
      <c r="J17" s="11">
        <f>'[1]Лицевые счета домов свод'!K3093</f>
        <v>718.1400000000012</v>
      </c>
      <c r="K17" s="12"/>
    </row>
    <row r="18" spans="1:11" ht="15" hidden="1">
      <c r="A18" s="10"/>
      <c r="B18" s="10"/>
      <c r="C18" s="10"/>
      <c r="D18" s="11">
        <f>'[1]Лицевые счета домов свод'!E3094</f>
        <v>20.66</v>
      </c>
      <c r="E18" s="11">
        <f>'[1]Лицевые счета домов свод'!F3094</f>
        <v>322.52</v>
      </c>
      <c r="F18" s="11">
        <f>'[1]Лицевые счета домов свод'!G3094</f>
        <v>205.86</v>
      </c>
      <c r="G18" s="11">
        <f>'[1]Лицевые счета домов свод'!H3094</f>
        <v>205.38</v>
      </c>
      <c r="H18" s="11">
        <f>'[1]Лицевые счета домов свод'!I3094</f>
        <v>0</v>
      </c>
      <c r="I18" s="11">
        <f>'[1]Лицевые счета домов свод'!J3094</f>
        <v>527.9</v>
      </c>
      <c r="J18" s="11">
        <f>'[1]Лицевые счета домов свод'!K3094</f>
        <v>21.140000000000015</v>
      </c>
      <c r="K18" s="12"/>
    </row>
    <row r="19" spans="1:11" ht="15" hidden="1">
      <c r="A19" s="10"/>
      <c r="B19" s="10"/>
      <c r="C19" s="10"/>
      <c r="D19" s="11">
        <f>'[1]Лицевые счета домов свод'!E3095</f>
        <v>6523.36</v>
      </c>
      <c r="E19" s="11">
        <f>'[1]Лицевые счета домов свод'!F3095</f>
        <v>-6523.36</v>
      </c>
      <c r="F19" s="11">
        <f>'[1]Лицевые счета домов свод'!G3095</f>
        <v>65197.240000000005</v>
      </c>
      <c r="G19" s="11">
        <f>'[1]Лицевые счета домов свод'!H3095</f>
        <v>65030.869999999995</v>
      </c>
      <c r="H19" s="11">
        <f>'[1]Лицевые счета домов свод'!I3095</f>
        <v>13039.450000000004</v>
      </c>
      <c r="I19" s="11">
        <f>'[1]Лицевые счета домов свод'!J3095</f>
        <v>45468.05999999999</v>
      </c>
      <c r="J19" s="11">
        <f>'[1]Лицевые счета домов свод'!K3095</f>
        <v>6689.7300000000105</v>
      </c>
      <c r="K19" s="12"/>
    </row>
    <row r="20" spans="1:11" ht="15" hidden="1">
      <c r="A20" s="10"/>
      <c r="B20" s="10"/>
      <c r="C20" s="10"/>
      <c r="D20" s="11">
        <f>'[1]Лицевые счета домов свод'!E3096</f>
        <v>2403.28</v>
      </c>
      <c r="E20" s="11">
        <f>'[1]Лицевые счета домов свод'!F3096</f>
        <v>-50158.37</v>
      </c>
      <c r="F20" s="11">
        <f>'[1]Лицевые счета домов свод'!G3096</f>
        <v>24020</v>
      </c>
      <c r="G20" s="11">
        <f>'[1]Лицевые счета домов свод'!H3096</f>
        <v>23958.700000000004</v>
      </c>
      <c r="H20" s="14">
        <f>'[1]Лицевые счета домов свод'!I3096</f>
        <v>59771.79090000001</v>
      </c>
      <c r="I20" s="14">
        <f>'[1]Лицевые счета домов свод'!J3096</f>
        <v>-85971.4609</v>
      </c>
      <c r="J20" s="11">
        <f>'[1]Лицевые счета домов свод'!K3096</f>
        <v>2464.5799999999945</v>
      </c>
      <c r="K20" s="12"/>
    </row>
    <row r="21" spans="1:11" ht="15" hidden="1">
      <c r="A21" s="10"/>
      <c r="B21" s="10"/>
      <c r="C21" s="10"/>
      <c r="D21" s="11">
        <f>'[1]Лицевые счета домов свод'!E3097</f>
        <v>624.91</v>
      </c>
      <c r="E21" s="11">
        <f>'[1]Лицевые счета домов свод'!F3097</f>
        <v>9783.81</v>
      </c>
      <c r="F21" s="11">
        <f>'[1]Лицевые счета домов свод'!G3097</f>
        <v>6245.13</v>
      </c>
      <c r="G21" s="11">
        <f>'[1]Лицевые счета домов свод'!H3097</f>
        <v>6229.240000000001</v>
      </c>
      <c r="H21" s="11">
        <f>'[1]Лицевые счета домов свод'!I3097</f>
        <v>0</v>
      </c>
      <c r="I21" s="11">
        <f>'[1]Лицевые счета домов свод'!J3097</f>
        <v>16013.05</v>
      </c>
      <c r="J21" s="11">
        <f>'[1]Лицевые счета домов свод'!K3097</f>
        <v>640.7999999999993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32409.539999999997</v>
      </c>
      <c r="E22" s="4">
        <f t="shared" si="1"/>
        <v>-155180.52</v>
      </c>
      <c r="F22" s="4">
        <f t="shared" si="1"/>
        <v>379689.69999999995</v>
      </c>
      <c r="G22" s="4">
        <f t="shared" si="1"/>
        <v>378480.56</v>
      </c>
      <c r="H22" s="15">
        <f t="shared" si="1"/>
        <v>181619.42490000004</v>
      </c>
      <c r="I22" s="15">
        <f t="shared" si="1"/>
        <v>41680.61509999995</v>
      </c>
      <c r="J22" s="4">
        <f t="shared" si="1"/>
        <v>33618.68000000002</v>
      </c>
      <c r="K22" s="13"/>
    </row>
    <row r="23" spans="1:11" ht="15" hidden="1">
      <c r="A23" s="10"/>
      <c r="B23" s="10"/>
      <c r="C23" s="10"/>
      <c r="D23" s="11">
        <f>'[1]Лицевые счета домов свод'!E3099</f>
        <v>6439.1</v>
      </c>
      <c r="E23" s="11">
        <f>'[1]Лицевые счета домов свод'!F3099</f>
        <v>-6439.1</v>
      </c>
      <c r="F23" s="11">
        <f>'[1]Лицевые счета домов свод'!G3099</f>
        <v>68628.72</v>
      </c>
      <c r="G23" s="11">
        <f>'[1]Лицевые счета домов свод'!H3099</f>
        <v>69185.73999999999</v>
      </c>
      <c r="H23" s="11">
        <f>'[1]Лицевые счета домов свод'!I3099</f>
        <v>68628.72</v>
      </c>
      <c r="I23" s="11">
        <f>'[1]Лицевые счета домов свод'!J3099</f>
        <v>-5882.080000000009</v>
      </c>
      <c r="J23" s="11">
        <f>'[1]Лицевые счета домов свод'!K3099</f>
        <v>5882.080000000016</v>
      </c>
      <c r="K23" s="12"/>
    </row>
    <row r="24" spans="1:11" ht="15" hidden="1">
      <c r="A24" s="10"/>
      <c r="B24" s="10"/>
      <c r="C24" s="10"/>
      <c r="D24" s="11">
        <f>'[1]Лицевые счета домов свод'!E3100</f>
        <v>26771.55</v>
      </c>
      <c r="E24" s="11">
        <f>'[1]Лицевые счета домов свод'!F3100</f>
        <v>-26771.55</v>
      </c>
      <c r="F24" s="11">
        <f>'[1]Лицевые счета домов свод'!G3100</f>
        <v>267652.08</v>
      </c>
      <c r="G24" s="11">
        <f>'[1]Лицевые счета домов свод'!H3100</f>
        <v>269824.66000000003</v>
      </c>
      <c r="H24" s="11">
        <f>'[1]Лицевые счета домов свод'!I3100</f>
        <v>267652.08</v>
      </c>
      <c r="I24" s="11">
        <f>'[1]Лицевые счета домов свод'!J3100</f>
        <v>-24598.969999999972</v>
      </c>
      <c r="J24" s="11">
        <f>'[1]Лицевые счета домов свод'!K3100</f>
        <v>24598.969999999972</v>
      </c>
      <c r="K24" s="12"/>
    </row>
    <row r="25" spans="1:11" ht="15" hidden="1">
      <c r="A25" s="10"/>
      <c r="B25" s="10"/>
      <c r="C25" s="10"/>
      <c r="D25" s="11">
        <f>'[1]Лицевые счета домов свод'!E3101</f>
        <v>5730.4</v>
      </c>
      <c r="E25" s="11">
        <f>'[1]Лицевые счета домов свод'!F3101</f>
        <v>-5730.4</v>
      </c>
      <c r="F25" s="11">
        <f>'[1]Лицевые счета домов свод'!G3101</f>
        <v>72063.6</v>
      </c>
      <c r="G25" s="11">
        <f>'[1]Лицевые счета домов свод'!H3101</f>
        <v>72569.15</v>
      </c>
      <c r="H25" s="11">
        <f>'[1]Лицевые счета домов свод'!I3101</f>
        <v>72063.6</v>
      </c>
      <c r="I25" s="11">
        <f>'[1]Лицевые счета домов свод'!J3101</f>
        <v>-5224.850000000006</v>
      </c>
      <c r="J25" s="11">
        <f>'[1]Лицевые счета домов свод'!K3101</f>
        <v>5224.850000000006</v>
      </c>
      <c r="K25" s="12"/>
    </row>
    <row r="26" spans="1:11" ht="15" hidden="1">
      <c r="A26" s="10"/>
      <c r="B26" s="10"/>
      <c r="C26" s="10"/>
      <c r="D26" s="11">
        <f>'[1]Лицевые счета домов свод'!E3102</f>
        <v>25.69</v>
      </c>
      <c r="E26" s="11">
        <f>'[1]Лицевые счета домов свод'!F3102</f>
        <v>-25.69</v>
      </c>
      <c r="F26" s="11">
        <f>'[1]Лицевые счета домов свод'!G3102</f>
        <v>12354.24</v>
      </c>
      <c r="G26" s="11">
        <f>'[1]Лицевые счета домов свод'!H3102</f>
        <v>12402.839999999998</v>
      </c>
      <c r="H26" s="11">
        <f>'[1]Лицевые счета домов свод'!I3102</f>
        <v>12354.24</v>
      </c>
      <c r="I26" s="11">
        <f>'[1]Лицевые счета домов свод'!J3102</f>
        <v>22.909999999998035</v>
      </c>
      <c r="J26" s="11">
        <f>'[1]Лицевые счета домов свод'!K3102</f>
        <v>-22.909999999998035</v>
      </c>
      <c r="K26" s="12"/>
    </row>
    <row r="27" spans="1:11" ht="15" hidden="1">
      <c r="A27" s="10"/>
      <c r="B27" s="10"/>
      <c r="C27" s="10"/>
      <c r="D27" s="11">
        <f>'[1]Лицевые счета домов свод'!E3103</f>
        <v>12780.34</v>
      </c>
      <c r="E27" s="11">
        <f>'[1]Лицевые счета домов свод'!F3103</f>
        <v>-12780.34</v>
      </c>
      <c r="F27" s="11">
        <f>'[1]Лицевые счета домов свод'!G3103</f>
        <v>178091.16</v>
      </c>
      <c r="G27" s="11">
        <f>'[1]Лицевые счета домов свод'!H3103</f>
        <v>173615.90999999997</v>
      </c>
      <c r="H27" s="11">
        <f>'[1]Лицевые счета домов свод'!I3103</f>
        <v>178091.16</v>
      </c>
      <c r="I27" s="11">
        <f>'[1]Лицевые счета домов свод'!J3103</f>
        <v>-17255.590000000026</v>
      </c>
      <c r="J27" s="11">
        <f>'[1]Лицевые счета домов свод'!K3103</f>
        <v>17255.590000000026</v>
      </c>
      <c r="K27" s="12"/>
    </row>
    <row r="28" spans="1:11" ht="15" hidden="1">
      <c r="A28" s="10"/>
      <c r="B28" s="10"/>
      <c r="C28" s="10"/>
      <c r="D28" s="11">
        <f>'[1]Лицевые счета домов свод'!E3104</f>
        <v>13599.97</v>
      </c>
      <c r="E28" s="11">
        <f>'[1]Лицевые счета домов свод'!F3104</f>
        <v>-13599.97</v>
      </c>
      <c r="F28" s="11">
        <f>'[1]Лицевые счета домов свод'!G3104</f>
        <v>140690.28</v>
      </c>
      <c r="G28" s="11">
        <f>'[1]Лицевые счета домов свод'!H3104</f>
        <v>141574.11</v>
      </c>
      <c r="H28" s="11">
        <f>'[1]Лицевые счета домов свод'!I3104</f>
        <v>140690.28</v>
      </c>
      <c r="I28" s="11">
        <f>'[1]Лицевые счета домов свод'!J3104</f>
        <v>-12716.140000000014</v>
      </c>
      <c r="J28" s="11">
        <f>'[1]Лицевые счета домов свод'!K3104</f>
        <v>12716.140000000014</v>
      </c>
      <c r="K28" s="12"/>
    </row>
    <row r="29" spans="1:11" ht="15" hidden="1">
      <c r="A29" s="10"/>
      <c r="B29" s="10"/>
      <c r="C29" s="10"/>
      <c r="D29" s="11">
        <f>'[1]Лицевые счета домов свод'!E3105</f>
        <v>15482.06</v>
      </c>
      <c r="E29" s="11">
        <f>'[1]Лицевые счета домов свод'!F3105</f>
        <v>-15482.06</v>
      </c>
      <c r="F29" s="11">
        <f>'[1]Лицевые счета домов свод'!G3105</f>
        <v>155787.72</v>
      </c>
      <c r="G29" s="11">
        <f>'[1]Лицевые счета домов свод'!H3105</f>
        <v>157069.05</v>
      </c>
      <c r="H29" s="11">
        <f>'[1]Лицевые счета домов свод'!I3105</f>
        <v>155787.72</v>
      </c>
      <c r="I29" s="11">
        <f>'[1]Лицевые счета домов свод'!J3105</f>
        <v>-14200.73000000001</v>
      </c>
      <c r="J29" s="11">
        <f>'[1]Лицевые счета домов свод'!K3105</f>
        <v>14200.73000000001</v>
      </c>
      <c r="K29" s="12"/>
    </row>
    <row r="30" spans="1:11" ht="15" hidden="1">
      <c r="A30" s="10"/>
      <c r="B30" s="10"/>
      <c r="C30" s="10"/>
      <c r="D30" s="11">
        <f>'[1]Лицевые счета домов свод'!E3106</f>
        <v>1013.15</v>
      </c>
      <c r="E30" s="11">
        <f>'[1]Лицевые счета домов свод'!F3106</f>
        <v>-1013.15</v>
      </c>
      <c r="F30" s="11">
        <f>'[1]Лицевые счета домов свод'!G3106</f>
        <v>6520.38</v>
      </c>
      <c r="G30" s="11">
        <f>'[1]Лицевые счета домов свод'!H3106</f>
        <v>6547.639999999999</v>
      </c>
      <c r="H30" s="11">
        <f>'[1]Лицевые счета домов свод'!I3106</f>
        <v>6520.38</v>
      </c>
      <c r="I30" s="11">
        <f>'[1]Лицевые счета домов свод'!J3106</f>
        <v>-985.8900000000003</v>
      </c>
      <c r="J30" s="11">
        <f>'[1]Лицевые счета домов свод'!K3106</f>
        <v>985.8900000000003</v>
      </c>
      <c r="K30" s="12"/>
    </row>
    <row r="31" spans="1:11" ht="15" hidden="1">
      <c r="A31" s="10"/>
      <c r="B31" s="10"/>
      <c r="C31" s="10"/>
      <c r="D31" s="11">
        <f>'[1]Лицевые счета домов свод'!E3107</f>
        <v>4236.39</v>
      </c>
      <c r="E31" s="11">
        <f>'[1]Лицевые счета домов свод'!F3107</f>
        <v>-4236.39</v>
      </c>
      <c r="F31" s="11">
        <f>'[1]Лицевые счета домов свод'!G3107</f>
        <v>60876.740000000005</v>
      </c>
      <c r="G31" s="11">
        <f>'[1]Лицевые счета домов свод'!H3107</f>
        <v>62326.509999999995</v>
      </c>
      <c r="H31" s="11">
        <f>'[1]Лицевые счета домов свод'!I3107</f>
        <v>60876.740000000005</v>
      </c>
      <c r="I31" s="11">
        <f>'[1]Лицевые счета домов свод'!J3107</f>
        <v>-2786.62000000001</v>
      </c>
      <c r="J31" s="11">
        <f>'[1]Лицевые счета домов свод'!K3107</f>
        <v>2786.62000000001</v>
      </c>
      <c r="K31" s="12"/>
    </row>
    <row r="32" spans="1:11" ht="15" hidden="1">
      <c r="A32" s="10"/>
      <c r="B32" s="10"/>
      <c r="C32" s="10"/>
      <c r="D32" s="11">
        <f>'[1]Лицевые счета домов свод'!E3108</f>
        <v>4186.13</v>
      </c>
      <c r="E32" s="11">
        <f>'[1]Лицевые счета домов свод'!F3108</f>
        <v>29082.65</v>
      </c>
      <c r="F32" s="11">
        <f>'[1]Лицевые счета домов свод'!G3108</f>
        <v>0</v>
      </c>
      <c r="G32" s="11">
        <f>'[1]Лицевые счета домов свод'!H3108</f>
        <v>0</v>
      </c>
      <c r="H32" s="11">
        <f>'[1]Лицевые счета домов свод'!I3108</f>
        <v>0</v>
      </c>
      <c r="I32" s="11">
        <f>'[1]Лицевые счета домов свод'!J3108</f>
        <v>29082.65</v>
      </c>
      <c r="J32" s="11">
        <f>'[1]Лицевые счета домов свод'!K3108</f>
        <v>4186.13</v>
      </c>
      <c r="K32" s="12"/>
    </row>
    <row r="33" spans="1:11" ht="15.75">
      <c r="A33" s="6"/>
      <c r="B33" s="46" t="s">
        <v>15</v>
      </c>
      <c r="C33" s="46"/>
      <c r="D33" s="16">
        <f aca="true" t="shared" si="2" ref="D33:J33">SUM(D23:D32)+D12+D22</f>
        <v>155015.37</v>
      </c>
      <c r="E33" s="16">
        <f t="shared" si="2"/>
        <v>-79822.41</v>
      </c>
      <c r="F33" s="16">
        <f t="shared" si="2"/>
        <v>1756327.44</v>
      </c>
      <c r="G33" s="16">
        <f t="shared" si="2"/>
        <v>1757993.85</v>
      </c>
      <c r="H33" s="17">
        <f t="shared" si="2"/>
        <v>1505534.0749</v>
      </c>
      <c r="I33" s="17">
        <f t="shared" si="2"/>
        <v>172637.36509999988</v>
      </c>
      <c r="J33" s="17">
        <f t="shared" si="2"/>
        <v>153348.96000000008</v>
      </c>
      <c r="K33" s="18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="80" zoomScaleNormal="80" zoomScalePageLayoutView="0" workbookViewId="0" topLeftCell="A1">
      <selection activeCell="I12" sqref="A6:IV32"/>
    </sheetView>
  </sheetViews>
  <sheetFormatPr defaultColWidth="11.57421875" defaultRowHeight="12.75"/>
  <cols>
    <col min="1" max="1" width="9.57421875" style="0" customWidth="1"/>
    <col min="2" max="2" width="53.7109375" style="19" customWidth="1"/>
    <col min="3" max="3" width="37.57421875" style="0" customWidth="1"/>
    <col min="4" max="4" width="50.421875" style="0" customWidth="1"/>
  </cols>
  <sheetData>
    <row r="1" spans="1:4" s="20" customFormat="1" ht="27" customHeight="1">
      <c r="A1" s="47" t="s">
        <v>16</v>
      </c>
      <c r="B1" s="47"/>
      <c r="C1" s="47"/>
      <c r="D1" s="47"/>
    </row>
    <row r="2" spans="1:4" s="20" customFormat="1" ht="27" customHeight="1">
      <c r="A2" s="21" t="s">
        <v>1</v>
      </c>
      <c r="B2" s="21" t="s">
        <v>17</v>
      </c>
      <c r="C2" s="21" t="s">
        <v>2</v>
      </c>
      <c r="D2" s="21" t="s">
        <v>18</v>
      </c>
    </row>
    <row r="3" spans="1:4" s="20" customFormat="1" ht="39.75" customHeight="1">
      <c r="A3" s="22">
        <v>1</v>
      </c>
      <c r="B3" s="23" t="s">
        <v>19</v>
      </c>
      <c r="C3" s="22" t="s">
        <v>20</v>
      </c>
      <c r="D3" s="22" t="s">
        <v>21</v>
      </c>
    </row>
    <row r="4" spans="1:4" s="20" customFormat="1" ht="27" customHeight="1">
      <c r="A4" s="48" t="s">
        <v>22</v>
      </c>
      <c r="B4" s="48"/>
      <c r="C4" s="48"/>
      <c r="D4" s="48"/>
    </row>
    <row r="5" spans="1:4" s="20" customFormat="1" ht="27" customHeight="1">
      <c r="A5" s="21" t="s">
        <v>1</v>
      </c>
      <c r="B5" s="21" t="s">
        <v>17</v>
      </c>
      <c r="C5" s="24" t="s">
        <v>2</v>
      </c>
      <c r="D5" s="24" t="s">
        <v>18</v>
      </c>
    </row>
    <row r="6" spans="1:4" s="20" customFormat="1" ht="27" customHeight="1">
      <c r="A6" s="25">
        <v>1</v>
      </c>
      <c r="B6" s="23" t="s">
        <v>23</v>
      </c>
      <c r="C6" s="22" t="s">
        <v>20</v>
      </c>
      <c r="D6" s="22" t="s">
        <v>24</v>
      </c>
    </row>
    <row r="7" spans="1:4" s="20" customFormat="1" ht="27" customHeight="1">
      <c r="A7" s="25">
        <v>2</v>
      </c>
      <c r="B7" s="23" t="s">
        <v>25</v>
      </c>
      <c r="C7" s="22" t="s">
        <v>20</v>
      </c>
      <c r="D7" s="23" t="s">
        <v>26</v>
      </c>
    </row>
    <row r="8" spans="1:4" s="20" customFormat="1" ht="27" customHeight="1">
      <c r="A8" s="25">
        <v>3</v>
      </c>
      <c r="B8" s="23" t="s">
        <v>27</v>
      </c>
      <c r="C8" s="22" t="s">
        <v>20</v>
      </c>
      <c r="D8" s="23"/>
    </row>
    <row r="9" spans="1:4" s="20" customFormat="1" ht="27" customHeight="1">
      <c r="A9" s="25">
        <v>4</v>
      </c>
      <c r="B9" s="23" t="s">
        <v>28</v>
      </c>
      <c r="C9" s="22" t="s">
        <v>20</v>
      </c>
      <c r="D9" s="23" t="s">
        <v>29</v>
      </c>
    </row>
    <row r="10" spans="1:4" s="20" customFormat="1" ht="27" customHeight="1">
      <c r="A10" s="25">
        <v>5</v>
      </c>
      <c r="B10" s="22" t="s">
        <v>30</v>
      </c>
      <c r="C10" s="22" t="s">
        <v>20</v>
      </c>
      <c r="D10" s="23"/>
    </row>
    <row r="11" spans="1:4" s="20" customFormat="1" ht="27" customHeight="1">
      <c r="A11" s="49" t="s">
        <v>31</v>
      </c>
      <c r="B11" s="49"/>
      <c r="C11" s="49"/>
      <c r="D11" s="49"/>
    </row>
    <row r="12" spans="1:4" s="20" customFormat="1" ht="27" customHeight="1">
      <c r="A12" s="21" t="s">
        <v>1</v>
      </c>
      <c r="B12" s="21" t="s">
        <v>17</v>
      </c>
      <c r="C12" s="24" t="s">
        <v>2</v>
      </c>
      <c r="D12" s="24" t="s">
        <v>18</v>
      </c>
    </row>
    <row r="13" spans="1:4" s="20" customFormat="1" ht="27" customHeight="1">
      <c r="A13" s="25">
        <v>1</v>
      </c>
      <c r="B13" s="22" t="s">
        <v>32</v>
      </c>
      <c r="C13" s="25" t="s">
        <v>20</v>
      </c>
      <c r="D13" s="25" t="s">
        <v>33</v>
      </c>
    </row>
    <row r="14" spans="1:4" s="20" customFormat="1" ht="27" customHeight="1">
      <c r="A14" s="25">
        <v>2</v>
      </c>
      <c r="B14" s="23" t="s">
        <v>34</v>
      </c>
      <c r="C14" s="22" t="s">
        <v>20</v>
      </c>
      <c r="D14" s="22"/>
    </row>
    <row r="15" spans="1:4" s="20" customFormat="1" ht="27" customHeight="1">
      <c r="A15" s="47" t="s">
        <v>35</v>
      </c>
      <c r="B15" s="47"/>
      <c r="C15" s="47"/>
      <c r="D15" s="47"/>
    </row>
    <row r="16" spans="1:4" s="20" customFormat="1" ht="27" customHeight="1">
      <c r="A16" s="21" t="s">
        <v>1</v>
      </c>
      <c r="B16" s="21" t="s">
        <v>17</v>
      </c>
      <c r="C16" s="24" t="s">
        <v>2</v>
      </c>
      <c r="D16" s="24" t="s">
        <v>18</v>
      </c>
    </row>
    <row r="17" spans="1:4" s="20" customFormat="1" ht="27" customHeight="1">
      <c r="A17" s="25">
        <v>1</v>
      </c>
      <c r="B17" s="23" t="s">
        <v>36</v>
      </c>
      <c r="C17" s="22" t="s">
        <v>20</v>
      </c>
      <c r="D17" s="23" t="s">
        <v>37</v>
      </c>
    </row>
    <row r="18" spans="1:4" s="20" customFormat="1" ht="90.75" customHeight="1">
      <c r="A18" s="25">
        <v>2</v>
      </c>
      <c r="B18" s="23" t="s">
        <v>38</v>
      </c>
      <c r="C18" s="22" t="s">
        <v>20</v>
      </c>
      <c r="D18" s="23" t="s">
        <v>39</v>
      </c>
    </row>
    <row r="19" spans="1:4" s="20" customFormat="1" ht="27" customHeight="1">
      <c r="A19" s="48" t="s">
        <v>40</v>
      </c>
      <c r="B19" s="48"/>
      <c r="C19" s="48"/>
      <c r="D19" s="48"/>
    </row>
    <row r="20" spans="1:4" s="20" customFormat="1" ht="27" customHeight="1">
      <c r="A20" s="21" t="s">
        <v>1</v>
      </c>
      <c r="B20" s="21" t="s">
        <v>17</v>
      </c>
      <c r="C20" s="24" t="s">
        <v>2</v>
      </c>
      <c r="D20" s="24" t="s">
        <v>18</v>
      </c>
    </row>
    <row r="21" spans="1:4" s="20" customFormat="1" ht="36.75" customHeight="1">
      <c r="A21" s="25">
        <v>1</v>
      </c>
      <c r="B21" s="22" t="s">
        <v>41</v>
      </c>
      <c r="C21" s="25" t="s">
        <v>20</v>
      </c>
      <c r="D21" s="25" t="s">
        <v>42</v>
      </c>
    </row>
    <row r="22" spans="1:4" s="20" customFormat="1" ht="27" customHeight="1">
      <c r="A22" s="25">
        <v>2</v>
      </c>
      <c r="B22" s="23" t="s">
        <v>36</v>
      </c>
      <c r="C22" s="22" t="s">
        <v>20</v>
      </c>
      <c r="D22" s="23"/>
    </row>
    <row r="23" spans="1:4" s="20" customFormat="1" ht="27" customHeight="1">
      <c r="A23" s="47" t="s">
        <v>43</v>
      </c>
      <c r="B23" s="47"/>
      <c r="C23" s="47"/>
      <c r="D23" s="47"/>
    </row>
    <row r="24" spans="1:4" s="20" customFormat="1" ht="27" customHeight="1">
      <c r="A24" s="21" t="s">
        <v>1</v>
      </c>
      <c r="B24" s="21" t="s">
        <v>17</v>
      </c>
      <c r="C24" s="24" t="s">
        <v>2</v>
      </c>
      <c r="D24" s="24" t="s">
        <v>18</v>
      </c>
    </row>
    <row r="25" spans="1:4" s="20" customFormat="1" ht="27" customHeight="1">
      <c r="A25" s="25">
        <v>1</v>
      </c>
      <c r="B25" s="23" t="s">
        <v>44</v>
      </c>
      <c r="C25" s="22" t="s">
        <v>20</v>
      </c>
      <c r="D25" s="23"/>
    </row>
    <row r="26" spans="1:4" s="20" customFormat="1" ht="36.75" customHeight="1">
      <c r="A26" s="25">
        <v>2</v>
      </c>
      <c r="B26" s="23" t="s">
        <v>45</v>
      </c>
      <c r="C26" s="22" t="s">
        <v>20</v>
      </c>
      <c r="D26" s="23"/>
    </row>
    <row r="27" spans="1:4" s="20" customFormat="1" ht="27" customHeight="1">
      <c r="A27" s="25">
        <v>3</v>
      </c>
      <c r="B27" s="23" t="s">
        <v>36</v>
      </c>
      <c r="C27" s="22" t="s">
        <v>20</v>
      </c>
      <c r="D27" s="23"/>
    </row>
    <row r="28" spans="1:4" s="20" customFormat="1" ht="27" customHeight="1">
      <c r="A28" s="48" t="s">
        <v>46</v>
      </c>
      <c r="B28" s="48"/>
      <c r="C28" s="48"/>
      <c r="D28" s="48"/>
    </row>
    <row r="29" spans="1:4" s="20" customFormat="1" ht="27" customHeight="1">
      <c r="A29" s="21" t="s">
        <v>1</v>
      </c>
      <c r="B29" s="21" t="s">
        <v>17</v>
      </c>
      <c r="C29" s="24" t="s">
        <v>2</v>
      </c>
      <c r="D29" s="24" t="s">
        <v>18</v>
      </c>
    </row>
    <row r="30" spans="1:4" s="20" customFormat="1" ht="38.25" customHeight="1">
      <c r="A30" s="25">
        <v>1</v>
      </c>
      <c r="B30" s="22" t="s">
        <v>47</v>
      </c>
      <c r="C30" s="23" t="s">
        <v>20</v>
      </c>
      <c r="D30" s="22" t="s">
        <v>42</v>
      </c>
    </row>
    <row r="31" spans="1:4" s="20" customFormat="1" ht="27" customHeight="1">
      <c r="A31" s="25">
        <v>2</v>
      </c>
      <c r="B31" s="23" t="s">
        <v>48</v>
      </c>
      <c r="C31" s="22" t="s">
        <v>20</v>
      </c>
      <c r="D31" s="23"/>
    </row>
    <row r="32" spans="1:4" s="20" customFormat="1" ht="27" customHeight="1">
      <c r="A32" s="48" t="s">
        <v>49</v>
      </c>
      <c r="B32" s="48"/>
      <c r="C32" s="48"/>
      <c r="D32" s="48"/>
    </row>
    <row r="33" spans="1:4" s="20" customFormat="1" ht="27" customHeight="1">
      <c r="A33" s="21" t="s">
        <v>1</v>
      </c>
      <c r="B33" s="21" t="s">
        <v>17</v>
      </c>
      <c r="C33" s="24" t="s">
        <v>2</v>
      </c>
      <c r="D33" s="24" t="s">
        <v>18</v>
      </c>
    </row>
    <row r="34" spans="1:4" s="20" customFormat="1" ht="27" customHeight="1">
      <c r="A34" s="25">
        <v>1</v>
      </c>
      <c r="B34" s="22" t="s">
        <v>50</v>
      </c>
      <c r="C34" s="23" t="s">
        <v>20</v>
      </c>
      <c r="D34" s="22"/>
    </row>
    <row r="35" spans="1:4" s="20" customFormat="1" ht="27" customHeight="1">
      <c r="A35" s="25">
        <v>2</v>
      </c>
      <c r="B35" s="22" t="s">
        <v>51</v>
      </c>
      <c r="C35" s="23" t="s">
        <v>20</v>
      </c>
      <c r="D35" s="22" t="s">
        <v>52</v>
      </c>
    </row>
    <row r="36" spans="1:4" s="20" customFormat="1" ht="27" customHeight="1">
      <c r="A36" s="48" t="s">
        <v>53</v>
      </c>
      <c r="B36" s="48"/>
      <c r="C36" s="48"/>
      <c r="D36" s="48"/>
    </row>
    <row r="37" spans="1:4" s="20" customFormat="1" ht="27" customHeight="1">
      <c r="A37" s="21" t="s">
        <v>1</v>
      </c>
      <c r="B37" s="21" t="s">
        <v>17</v>
      </c>
      <c r="C37" s="24" t="s">
        <v>2</v>
      </c>
      <c r="D37" s="24" t="s">
        <v>18</v>
      </c>
    </row>
    <row r="38" spans="1:4" s="20" customFormat="1" ht="50.25" customHeight="1">
      <c r="A38" s="25">
        <v>1</v>
      </c>
      <c r="B38" s="22" t="s">
        <v>54</v>
      </c>
      <c r="C38" s="23" t="s">
        <v>20</v>
      </c>
      <c r="D38" s="22"/>
    </row>
  </sheetData>
  <sheetProtection selectLockedCells="1" selectUnlockedCells="1"/>
  <mergeCells count="9">
    <mergeCell ref="A28:D28"/>
    <mergeCell ref="A32:D32"/>
    <mergeCell ref="A36:D36"/>
    <mergeCell ref="A1:D1"/>
    <mergeCell ref="A4:D4"/>
    <mergeCell ref="A11:D11"/>
    <mergeCell ref="A15:D15"/>
    <mergeCell ref="A19:D19"/>
    <mergeCell ref="A23:D23"/>
  </mergeCells>
  <printOptions/>
  <pageMargins left="0.7875" right="0.7875" top="1.0527777777777778" bottom="1.0527777777777778" header="0.7875" footer="0.7875"/>
  <pageSetup horizontalDpi="300" verticalDpi="300" orientation="portrait" paperSize="9" scale="57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"/>
  <sheetViews>
    <sheetView zoomScale="80" zoomScaleNormal="80" zoomScalePageLayoutView="0" workbookViewId="0" topLeftCell="A1">
      <selection activeCell="F76" activeCellId="1" sqref="A6:IV32 F76"/>
    </sheetView>
  </sheetViews>
  <sheetFormatPr defaultColWidth="11.57421875" defaultRowHeight="12.75"/>
  <cols>
    <col min="1" max="1" width="9.57421875" style="26" customWidth="1"/>
    <col min="2" max="2" width="63.57421875" style="26" customWidth="1"/>
    <col min="3" max="3" width="47.7109375" style="26" customWidth="1"/>
    <col min="4" max="4" width="36.8515625" style="26" customWidth="1"/>
    <col min="5" max="5" width="36.421875" style="26" customWidth="1"/>
    <col min="6" max="16384" width="11.57421875" style="26" customWidth="1"/>
  </cols>
  <sheetData>
    <row r="1" spans="1:5" s="27" customFormat="1" ht="21" customHeight="1">
      <c r="A1" s="50" t="s">
        <v>16</v>
      </c>
      <c r="B1" s="50"/>
      <c r="C1" s="50"/>
      <c r="D1" s="50"/>
      <c r="E1" s="50"/>
    </row>
    <row r="2" spans="1:5" s="27" customFormat="1" ht="18">
      <c r="A2" s="28" t="s">
        <v>1</v>
      </c>
      <c r="B2" s="28" t="s">
        <v>17</v>
      </c>
      <c r="C2" s="28" t="s">
        <v>2</v>
      </c>
      <c r="D2" s="28" t="s">
        <v>18</v>
      </c>
      <c r="E2" s="28" t="s">
        <v>55</v>
      </c>
    </row>
    <row r="3" spans="1:5" s="27" customFormat="1" ht="14.25" customHeight="1">
      <c r="A3" s="29">
        <v>1</v>
      </c>
      <c r="B3" s="30"/>
      <c r="C3" s="29"/>
      <c r="D3" s="29"/>
      <c r="E3" s="29"/>
    </row>
    <row r="4" spans="1:5" s="27" customFormat="1" ht="18.75">
      <c r="A4" s="29">
        <v>2</v>
      </c>
      <c r="B4" s="30" t="s">
        <v>56</v>
      </c>
      <c r="C4" s="29" t="s">
        <v>20</v>
      </c>
      <c r="D4" s="30"/>
      <c r="E4" s="30">
        <f>2291.964</f>
        <v>2291.964</v>
      </c>
    </row>
    <row r="5" spans="1:5" s="27" customFormat="1" ht="37.5">
      <c r="A5" s="29">
        <v>3</v>
      </c>
      <c r="B5" s="29" t="s">
        <v>57</v>
      </c>
      <c r="C5" s="29" t="s">
        <v>20</v>
      </c>
      <c r="D5" s="29"/>
      <c r="E5" s="29">
        <f>286.4955</f>
        <v>286.4955</v>
      </c>
    </row>
    <row r="6" spans="1:5" s="27" customFormat="1" ht="18.75">
      <c r="A6" s="29">
        <v>4</v>
      </c>
      <c r="B6" s="29"/>
      <c r="C6" s="29" t="s">
        <v>20</v>
      </c>
      <c r="D6" s="29"/>
      <c r="E6" s="29"/>
    </row>
    <row r="7" spans="1:5" s="27" customFormat="1" ht="18">
      <c r="A7" s="31"/>
      <c r="B7" s="31" t="s">
        <v>58</v>
      </c>
      <c r="C7" s="31"/>
      <c r="D7" s="31"/>
      <c r="E7" s="31">
        <f>SUM(E3:E6)</f>
        <v>2578.4595</v>
      </c>
    </row>
    <row r="8" spans="1:5" s="27" customFormat="1" ht="18">
      <c r="A8" s="32"/>
      <c r="B8" s="32"/>
      <c r="C8" s="32"/>
      <c r="D8" s="32"/>
      <c r="E8" s="32"/>
    </row>
    <row r="9" spans="1:5" s="27" customFormat="1" ht="27" customHeight="1">
      <c r="A9" s="50" t="s">
        <v>22</v>
      </c>
      <c r="B9" s="50"/>
      <c r="C9" s="50"/>
      <c r="D9" s="50"/>
      <c r="E9" s="50"/>
    </row>
    <row r="10" spans="1:5" s="27" customFormat="1" ht="18">
      <c r="A10" s="28" t="s">
        <v>1</v>
      </c>
      <c r="B10" s="28" t="s">
        <v>17</v>
      </c>
      <c r="C10" s="28" t="s">
        <v>2</v>
      </c>
      <c r="D10" s="28" t="s">
        <v>18</v>
      </c>
      <c r="E10" s="28" t="s">
        <v>55</v>
      </c>
    </row>
    <row r="11" spans="1:5" s="27" customFormat="1" ht="18.75">
      <c r="A11" s="29"/>
      <c r="B11" s="30"/>
      <c r="C11" s="29"/>
      <c r="D11" s="30"/>
      <c r="E11" s="30"/>
    </row>
    <row r="12" spans="1:5" s="27" customFormat="1" ht="37.5">
      <c r="A12" s="29"/>
      <c r="B12" s="29" t="s">
        <v>59</v>
      </c>
      <c r="C12" s="29" t="s">
        <v>20</v>
      </c>
      <c r="D12" s="30"/>
      <c r="E12" s="30">
        <v>3089.98</v>
      </c>
    </row>
    <row r="13" spans="1:5" s="27" customFormat="1" ht="18.75">
      <c r="A13" s="29"/>
      <c r="B13" s="29" t="s">
        <v>60</v>
      </c>
      <c r="C13" s="29" t="s">
        <v>20</v>
      </c>
      <c r="D13" s="30" t="s">
        <v>26</v>
      </c>
      <c r="E13" s="30">
        <v>925.72</v>
      </c>
    </row>
    <row r="14" spans="1:5" s="27" customFormat="1" ht="18.75">
      <c r="A14" s="29"/>
      <c r="B14" s="30" t="s">
        <v>56</v>
      </c>
      <c r="C14" s="29" t="s">
        <v>20</v>
      </c>
      <c r="D14" s="30"/>
      <c r="E14" s="30">
        <f>2291.964</f>
        <v>2291.964</v>
      </c>
    </row>
    <row r="15" spans="1:5" s="27" customFormat="1" ht="37.5">
      <c r="A15" s="29"/>
      <c r="B15" s="29" t="s">
        <v>57</v>
      </c>
      <c r="C15" s="29" t="s">
        <v>20</v>
      </c>
      <c r="D15" s="29"/>
      <c r="E15" s="29">
        <f>286.4955</f>
        <v>286.4955</v>
      </c>
    </row>
    <row r="16" spans="1:5" s="27" customFormat="1" ht="18.75">
      <c r="A16" s="29"/>
      <c r="B16" s="33"/>
      <c r="C16" s="29"/>
      <c r="D16" s="30"/>
      <c r="E16" s="30"/>
    </row>
    <row r="17" spans="1:5" s="27" customFormat="1" ht="18">
      <c r="A17" s="31"/>
      <c r="B17" s="31" t="s">
        <v>58</v>
      </c>
      <c r="C17" s="31"/>
      <c r="D17" s="31"/>
      <c r="E17" s="31">
        <f>SUM(E11:E16)</f>
        <v>6594.1595</v>
      </c>
    </row>
    <row r="18" spans="1:5" s="27" customFormat="1" ht="18">
      <c r="A18" s="32"/>
      <c r="B18" s="32"/>
      <c r="C18" s="32"/>
      <c r="D18" s="32"/>
      <c r="E18" s="32"/>
    </row>
    <row r="19" spans="1:5" s="27" customFormat="1" ht="27" customHeight="1">
      <c r="A19" s="51" t="s">
        <v>61</v>
      </c>
      <c r="B19" s="51"/>
      <c r="C19" s="51"/>
      <c r="D19" s="51"/>
      <c r="E19" s="51"/>
    </row>
    <row r="20" spans="1:5" s="27" customFormat="1" ht="18">
      <c r="A20" s="28" t="s">
        <v>1</v>
      </c>
      <c r="B20" s="28" t="s">
        <v>17</v>
      </c>
      <c r="C20" s="28" t="s">
        <v>2</v>
      </c>
      <c r="D20" s="28" t="s">
        <v>18</v>
      </c>
      <c r="E20" s="28" t="s">
        <v>55</v>
      </c>
    </row>
    <row r="21" spans="1:5" s="27" customFormat="1" ht="18.75">
      <c r="A21" s="29">
        <v>1</v>
      </c>
      <c r="B21" s="30" t="s">
        <v>56</v>
      </c>
      <c r="C21" s="29" t="s">
        <v>20</v>
      </c>
      <c r="D21" s="30"/>
      <c r="E21" s="30">
        <f>2291.964</f>
        <v>2291.964</v>
      </c>
    </row>
    <row r="22" spans="1:5" s="27" customFormat="1" ht="37.5">
      <c r="A22" s="29">
        <v>2</v>
      </c>
      <c r="B22" s="29" t="s">
        <v>57</v>
      </c>
      <c r="C22" s="29" t="s">
        <v>20</v>
      </c>
      <c r="D22" s="29"/>
      <c r="E22" s="29">
        <f>286.4955</f>
        <v>286.4955</v>
      </c>
    </row>
    <row r="23" spans="1:5" s="27" customFormat="1" ht="18.75">
      <c r="A23" s="29">
        <v>3</v>
      </c>
      <c r="B23" s="33"/>
      <c r="C23" s="29" t="s">
        <v>20</v>
      </c>
      <c r="D23" s="29"/>
      <c r="E23" s="29"/>
    </row>
    <row r="24" spans="1:5" s="27" customFormat="1" ht="18.75">
      <c r="A24" s="29">
        <v>4</v>
      </c>
      <c r="B24" s="33"/>
      <c r="C24" s="29" t="s">
        <v>20</v>
      </c>
      <c r="D24" s="29"/>
      <c r="E24" s="29"/>
    </row>
    <row r="25" spans="1:5" s="27" customFormat="1" ht="18.75">
      <c r="A25" s="29">
        <v>5</v>
      </c>
      <c r="B25" s="30"/>
      <c r="C25" s="29"/>
      <c r="D25" s="29"/>
      <c r="E25" s="29"/>
    </row>
    <row r="26" spans="1:5" s="27" customFormat="1" ht="18">
      <c r="A26" s="31"/>
      <c r="B26" s="31" t="s">
        <v>58</v>
      </c>
      <c r="C26" s="31"/>
      <c r="D26" s="31"/>
      <c r="E26" s="31">
        <f>E22+E21+E23+E24+E25</f>
        <v>2578.4595</v>
      </c>
    </row>
    <row r="27" spans="1:5" s="27" customFormat="1" ht="18">
      <c r="A27" s="32"/>
      <c r="B27" s="32"/>
      <c r="C27" s="32"/>
      <c r="D27" s="32"/>
      <c r="E27" s="32"/>
    </row>
    <row r="28" spans="1:5" s="27" customFormat="1" ht="25.5" customHeight="1">
      <c r="A28" s="51" t="s">
        <v>62</v>
      </c>
      <c r="B28" s="51"/>
      <c r="C28" s="51"/>
      <c r="D28" s="51"/>
      <c r="E28" s="51"/>
    </row>
    <row r="29" spans="1:5" s="27" customFormat="1" ht="18">
      <c r="A29" s="28" t="s">
        <v>1</v>
      </c>
      <c r="B29" s="28" t="s">
        <v>17</v>
      </c>
      <c r="C29" s="28" t="s">
        <v>2</v>
      </c>
      <c r="D29" s="28" t="s">
        <v>18</v>
      </c>
      <c r="E29" s="28" t="s">
        <v>55</v>
      </c>
    </row>
    <row r="30" spans="1:5" s="27" customFormat="1" ht="18.75">
      <c r="A30" s="29">
        <v>1</v>
      </c>
      <c r="B30" s="30" t="s">
        <v>56</v>
      </c>
      <c r="C30" s="29" t="s">
        <v>20</v>
      </c>
      <c r="D30" s="30"/>
      <c r="E30" s="30">
        <f>2291.964</f>
        <v>2291.964</v>
      </c>
    </row>
    <row r="31" spans="1:5" s="27" customFormat="1" ht="37.5">
      <c r="A31" s="29">
        <v>2</v>
      </c>
      <c r="B31" s="29" t="s">
        <v>57</v>
      </c>
      <c r="C31" s="29" t="s">
        <v>20</v>
      </c>
      <c r="D31" s="29"/>
      <c r="E31" s="29">
        <f>286.4955</f>
        <v>286.4955</v>
      </c>
    </row>
    <row r="32" spans="1:5" s="27" customFormat="1" ht="18.75">
      <c r="A32" s="29"/>
      <c r="B32" s="29" t="s">
        <v>63</v>
      </c>
      <c r="C32" s="29" t="s">
        <v>20</v>
      </c>
      <c r="D32" s="29"/>
      <c r="E32" s="29">
        <v>1812.11</v>
      </c>
    </row>
    <row r="33" spans="1:5" s="27" customFormat="1" ht="18.75">
      <c r="A33" s="29"/>
      <c r="B33" s="29" t="s">
        <v>23</v>
      </c>
      <c r="C33" s="29" t="s">
        <v>20</v>
      </c>
      <c r="D33" s="29" t="s">
        <v>64</v>
      </c>
      <c r="E33" s="29">
        <v>3403.61</v>
      </c>
    </row>
    <row r="34" spans="1:5" s="27" customFormat="1" ht="18.75">
      <c r="A34" s="29">
        <v>3</v>
      </c>
      <c r="B34" s="30"/>
      <c r="C34" s="29"/>
      <c r="D34" s="29"/>
      <c r="E34" s="29"/>
    </row>
    <row r="35" spans="1:5" s="27" customFormat="1" ht="18">
      <c r="A35" s="31"/>
      <c r="B35" s="31" t="s">
        <v>58</v>
      </c>
      <c r="C35" s="31"/>
      <c r="D35" s="31"/>
      <c r="E35" s="31">
        <f>SUM(E30:E34)</f>
        <v>7794.1795</v>
      </c>
    </row>
    <row r="36" spans="1:5" s="27" customFormat="1" ht="18">
      <c r="A36" s="32"/>
      <c r="B36" s="32"/>
      <c r="C36" s="32"/>
      <c r="D36" s="32"/>
      <c r="E36" s="32"/>
    </row>
    <row r="37" spans="1:5" s="27" customFormat="1" ht="28.5" customHeight="1">
      <c r="A37" s="51" t="s">
        <v>65</v>
      </c>
      <c r="B37" s="51"/>
      <c r="C37" s="51"/>
      <c r="D37" s="51"/>
      <c r="E37" s="51"/>
    </row>
    <row r="38" spans="1:5" s="27" customFormat="1" ht="18">
      <c r="A38" s="28" t="s">
        <v>1</v>
      </c>
      <c r="B38" s="28" t="s">
        <v>17</v>
      </c>
      <c r="C38" s="28" t="s">
        <v>2</v>
      </c>
      <c r="D38" s="28" t="s">
        <v>18</v>
      </c>
      <c r="E38" s="28" t="s">
        <v>55</v>
      </c>
    </row>
    <row r="39" spans="1:5" s="27" customFormat="1" ht="18.75">
      <c r="A39" s="34">
        <v>1</v>
      </c>
      <c r="B39" s="30" t="s">
        <v>56</v>
      </c>
      <c r="C39" s="29" t="s">
        <v>20</v>
      </c>
      <c r="D39" s="30"/>
      <c r="E39" s="30">
        <v>2291.964</v>
      </c>
    </row>
    <row r="40" spans="1:5" s="27" customFormat="1" ht="37.5">
      <c r="A40" s="34">
        <v>2</v>
      </c>
      <c r="B40" s="29" t="s">
        <v>57</v>
      </c>
      <c r="C40" s="29" t="s">
        <v>20</v>
      </c>
      <c r="D40" s="34"/>
      <c r="E40" s="29">
        <v>286.4955</v>
      </c>
    </row>
    <row r="41" spans="1:5" s="27" customFormat="1" ht="18.75">
      <c r="A41" s="34">
        <v>3</v>
      </c>
      <c r="B41" s="30" t="s">
        <v>66</v>
      </c>
      <c r="C41" s="29" t="s">
        <v>20</v>
      </c>
      <c r="D41" s="29"/>
      <c r="E41" s="29">
        <v>786.04</v>
      </c>
    </row>
    <row r="42" spans="1:5" s="27" customFormat="1" ht="18.75">
      <c r="A42" s="34">
        <v>4</v>
      </c>
      <c r="B42" s="30"/>
      <c r="C42" s="29" t="s">
        <v>20</v>
      </c>
      <c r="D42" s="34"/>
      <c r="E42" s="29"/>
    </row>
    <row r="43" spans="1:5" s="27" customFormat="1" ht="18">
      <c r="A43" s="31"/>
      <c r="B43" s="31" t="s">
        <v>58</v>
      </c>
      <c r="C43" s="31"/>
      <c r="D43" s="31"/>
      <c r="E43" s="31">
        <f>E39+E40+E41+E42</f>
        <v>3364.4995</v>
      </c>
    </row>
    <row r="44" spans="1:5" s="27" customFormat="1" ht="18">
      <c r="A44" s="35"/>
      <c r="B44" s="35"/>
      <c r="C44" s="35"/>
      <c r="D44" s="35"/>
      <c r="E44" s="35"/>
    </row>
    <row r="45" spans="1:5" s="27" customFormat="1" ht="25.5" customHeight="1">
      <c r="A45" s="50" t="s">
        <v>35</v>
      </c>
      <c r="B45" s="50"/>
      <c r="C45" s="50"/>
      <c r="D45" s="50"/>
      <c r="E45" s="50"/>
    </row>
    <row r="46" spans="1:5" s="27" customFormat="1" ht="18">
      <c r="A46" s="28" t="s">
        <v>1</v>
      </c>
      <c r="B46" s="28" t="s">
        <v>17</v>
      </c>
      <c r="C46" s="28" t="s">
        <v>2</v>
      </c>
      <c r="D46" s="28" t="s">
        <v>18</v>
      </c>
      <c r="E46" s="28" t="s">
        <v>55</v>
      </c>
    </row>
    <row r="47" spans="1:5" s="27" customFormat="1" ht="18.75">
      <c r="A47" s="29">
        <v>1</v>
      </c>
      <c r="B47" s="30" t="s">
        <v>56</v>
      </c>
      <c r="C47" s="29" t="s">
        <v>20</v>
      </c>
      <c r="D47" s="30"/>
      <c r="E47" s="30">
        <f>2291.964</f>
        <v>2291.964</v>
      </c>
    </row>
    <row r="48" spans="1:5" s="27" customFormat="1" ht="37.5">
      <c r="A48" s="29">
        <v>2</v>
      </c>
      <c r="B48" s="30" t="s">
        <v>57</v>
      </c>
      <c r="C48" s="29" t="s">
        <v>20</v>
      </c>
      <c r="D48" s="29"/>
      <c r="E48" s="29">
        <f>286.4955</f>
        <v>286.4955</v>
      </c>
    </row>
    <row r="49" spans="1:5" s="27" customFormat="1" ht="18.75">
      <c r="A49" s="29">
        <v>3</v>
      </c>
      <c r="B49" s="30" t="s">
        <v>67</v>
      </c>
      <c r="C49" s="29" t="s">
        <v>20</v>
      </c>
      <c r="D49" s="30"/>
      <c r="E49" s="30">
        <f>4394.88</f>
        <v>4394.88</v>
      </c>
    </row>
    <row r="50" spans="1:5" s="27" customFormat="1" ht="18.75">
      <c r="A50" s="29">
        <v>4</v>
      </c>
      <c r="B50" s="30"/>
      <c r="C50" s="29"/>
      <c r="D50" s="30"/>
      <c r="E50" s="30"/>
    </row>
    <row r="51" spans="1:5" s="27" customFormat="1" ht="18.75">
      <c r="A51" s="29">
        <v>5</v>
      </c>
      <c r="B51" s="30"/>
      <c r="C51" s="29"/>
      <c r="D51" s="30"/>
      <c r="E51" s="30"/>
    </row>
    <row r="52" spans="1:5" s="27" customFormat="1" ht="18.75">
      <c r="A52" s="29"/>
      <c r="B52" s="33"/>
      <c r="C52" s="29"/>
      <c r="D52" s="36"/>
      <c r="E52" s="30"/>
    </row>
    <row r="53" spans="1:5" s="27" customFormat="1" ht="18">
      <c r="A53" s="31"/>
      <c r="B53" s="31" t="s">
        <v>58</v>
      </c>
      <c r="C53" s="31"/>
      <c r="D53" s="31"/>
      <c r="E53" s="31">
        <f>SUM(E47:E52)</f>
        <v>6973.3395</v>
      </c>
    </row>
    <row r="54" spans="1:5" s="27" customFormat="1" ht="18">
      <c r="A54" s="32"/>
      <c r="B54" s="32"/>
      <c r="C54" s="32"/>
      <c r="D54" s="32"/>
      <c r="E54" s="32"/>
    </row>
    <row r="55" spans="1:5" s="27" customFormat="1" ht="27" customHeight="1">
      <c r="A55" s="50" t="s">
        <v>68</v>
      </c>
      <c r="B55" s="50"/>
      <c r="C55" s="50"/>
      <c r="D55" s="50"/>
      <c r="E55" s="50"/>
    </row>
    <row r="56" spans="1:5" s="27" customFormat="1" ht="18">
      <c r="A56" s="28" t="s">
        <v>1</v>
      </c>
      <c r="B56" s="28" t="s">
        <v>17</v>
      </c>
      <c r="C56" s="28" t="s">
        <v>2</v>
      </c>
      <c r="D56" s="28" t="s">
        <v>18</v>
      </c>
      <c r="E56" s="28" t="s">
        <v>55</v>
      </c>
    </row>
    <row r="57" spans="1:5" s="27" customFormat="1" ht="18.75">
      <c r="A57" s="29">
        <v>1</v>
      </c>
      <c r="B57" s="30" t="s">
        <v>56</v>
      </c>
      <c r="C57" s="29" t="s">
        <v>20</v>
      </c>
      <c r="D57" s="29"/>
      <c r="E57" s="29">
        <f>2291.964</f>
        <v>2291.964</v>
      </c>
    </row>
    <row r="58" spans="1:5" s="27" customFormat="1" ht="37.5">
      <c r="A58" s="29">
        <v>2</v>
      </c>
      <c r="B58" s="30" t="s">
        <v>57</v>
      </c>
      <c r="C58" s="29" t="s">
        <v>20</v>
      </c>
      <c r="D58" s="29"/>
      <c r="E58" s="29">
        <f>286.4955</f>
        <v>286.4955</v>
      </c>
    </row>
    <row r="59" spans="1:5" s="27" customFormat="1" ht="37.5">
      <c r="A59" s="29">
        <v>3</v>
      </c>
      <c r="B59" s="30" t="s">
        <v>69</v>
      </c>
      <c r="C59" s="29" t="s">
        <v>20</v>
      </c>
      <c r="D59" s="30"/>
      <c r="E59" s="30">
        <f>3002.19</f>
        <v>3002.19</v>
      </c>
    </row>
    <row r="60" spans="1:5" s="27" customFormat="1" ht="18.75">
      <c r="A60" s="29">
        <v>4</v>
      </c>
      <c r="B60" s="30"/>
      <c r="C60" s="29"/>
      <c r="D60" s="30"/>
      <c r="E60" s="30"/>
    </row>
    <row r="61" spans="1:5" s="27" customFormat="1" ht="18.75">
      <c r="A61" s="29"/>
      <c r="B61" s="30"/>
      <c r="C61" s="29"/>
      <c r="D61" s="30"/>
      <c r="E61" s="30"/>
    </row>
    <row r="62" spans="1:5" s="27" customFormat="1" ht="18.75">
      <c r="A62" s="29"/>
      <c r="B62" s="30"/>
      <c r="C62" s="29"/>
      <c r="D62" s="30"/>
      <c r="E62" s="30"/>
    </row>
    <row r="63" spans="1:5" s="27" customFormat="1" ht="18">
      <c r="A63" s="31"/>
      <c r="B63" s="31" t="s">
        <v>58</v>
      </c>
      <c r="C63" s="31"/>
      <c r="D63" s="31"/>
      <c r="E63" s="31">
        <f>SUM(E57:E62)</f>
        <v>5580.6494999999995</v>
      </c>
    </row>
    <row r="64" spans="1:5" s="27" customFormat="1" ht="18">
      <c r="A64" s="32"/>
      <c r="B64" s="32"/>
      <c r="C64" s="32"/>
      <c r="D64" s="32"/>
      <c r="E64" s="32"/>
    </row>
    <row r="65" spans="1:5" s="27" customFormat="1" ht="25.5" customHeight="1">
      <c r="A65" s="50" t="s">
        <v>70</v>
      </c>
      <c r="B65" s="50"/>
      <c r="C65" s="50"/>
      <c r="D65" s="50"/>
      <c r="E65" s="50"/>
    </row>
    <row r="66" spans="1:5" s="27" customFormat="1" ht="18">
      <c r="A66" s="28" t="s">
        <v>1</v>
      </c>
      <c r="B66" s="28" t="s">
        <v>17</v>
      </c>
      <c r="C66" s="28" t="s">
        <v>2</v>
      </c>
      <c r="D66" s="28" t="s">
        <v>18</v>
      </c>
      <c r="E66" s="28" t="s">
        <v>55</v>
      </c>
    </row>
    <row r="67" spans="1:5" s="27" customFormat="1" ht="18.75">
      <c r="A67" s="29">
        <v>1</v>
      </c>
      <c r="B67" s="30" t="s">
        <v>56</v>
      </c>
      <c r="C67" s="29" t="s">
        <v>20</v>
      </c>
      <c r="D67" s="29"/>
      <c r="E67" s="29">
        <f>2291.964</f>
        <v>2291.964</v>
      </c>
    </row>
    <row r="68" spans="1:5" s="27" customFormat="1" ht="37.5">
      <c r="A68" s="29">
        <v>2</v>
      </c>
      <c r="B68" s="30" t="s">
        <v>57</v>
      </c>
      <c r="C68" s="29" t="s">
        <v>20</v>
      </c>
      <c r="D68" s="29"/>
      <c r="E68" s="29">
        <f>286.4955</f>
        <v>286.4955</v>
      </c>
    </row>
    <row r="69" spans="1:5" s="27" customFormat="1" ht="18.75">
      <c r="A69" s="29">
        <v>3</v>
      </c>
      <c r="B69" s="29" t="s">
        <v>71</v>
      </c>
      <c r="C69" s="29" t="s">
        <v>20</v>
      </c>
      <c r="D69" s="29" t="s">
        <v>72</v>
      </c>
      <c r="E69" s="29">
        <f>1072.98</f>
        <v>1072.98</v>
      </c>
    </row>
    <row r="70" spans="1:5" s="27" customFormat="1" ht="18.75">
      <c r="A70" s="29">
        <v>4</v>
      </c>
      <c r="B70" s="29"/>
      <c r="C70" s="29"/>
      <c r="D70" s="29"/>
      <c r="E70" s="29"/>
    </row>
    <row r="71" spans="1:5" s="27" customFormat="1" ht="18.75">
      <c r="A71" s="29">
        <v>5</v>
      </c>
      <c r="B71" s="29"/>
      <c r="C71" s="29"/>
      <c r="D71" s="29"/>
      <c r="E71" s="29"/>
    </row>
    <row r="72" spans="1:5" s="27" customFormat="1" ht="18">
      <c r="A72" s="31"/>
      <c r="B72" s="31" t="s">
        <v>58</v>
      </c>
      <c r="C72" s="31"/>
      <c r="D72" s="31"/>
      <c r="E72" s="31">
        <f>SUM(E67:E71)</f>
        <v>3651.4395</v>
      </c>
    </row>
    <row r="73" spans="1:5" s="27" customFormat="1" ht="32.25" customHeight="1">
      <c r="A73" s="50" t="s">
        <v>43</v>
      </c>
      <c r="B73" s="50"/>
      <c r="C73" s="50"/>
      <c r="D73" s="50"/>
      <c r="E73" s="50"/>
    </row>
    <row r="74" spans="1:5" s="27" customFormat="1" ht="18">
      <c r="A74" s="28" t="s">
        <v>1</v>
      </c>
      <c r="B74" s="28" t="s">
        <v>17</v>
      </c>
      <c r="C74" s="28" t="s">
        <v>2</v>
      </c>
      <c r="D74" s="28" t="s">
        <v>18</v>
      </c>
      <c r="E74" s="28" t="s">
        <v>55</v>
      </c>
    </row>
    <row r="75" spans="1:5" s="27" customFormat="1" ht="18.75">
      <c r="A75" s="29">
        <v>1</v>
      </c>
      <c r="B75" s="30" t="s">
        <v>56</v>
      </c>
      <c r="C75" s="29" t="s">
        <v>20</v>
      </c>
      <c r="D75" s="29"/>
      <c r="E75" s="29">
        <f>2291.964</f>
        <v>2291.964</v>
      </c>
    </row>
    <row r="76" spans="1:5" s="27" customFormat="1" ht="37.5">
      <c r="A76" s="29">
        <v>2</v>
      </c>
      <c r="B76" s="30" t="s">
        <v>57</v>
      </c>
      <c r="C76" s="29" t="s">
        <v>20</v>
      </c>
      <c r="D76" s="29"/>
      <c r="E76" s="29">
        <f>286.4955</f>
        <v>286.4955</v>
      </c>
    </row>
    <row r="77" spans="1:5" s="27" customFormat="1" ht="18.75">
      <c r="A77" s="29">
        <v>3</v>
      </c>
      <c r="B77" s="30"/>
      <c r="C77" s="29"/>
      <c r="D77" s="29"/>
      <c r="E77" s="29"/>
    </row>
    <row r="78" spans="1:5" s="27" customFormat="1" ht="18.75">
      <c r="A78" s="29">
        <v>4</v>
      </c>
      <c r="B78" s="30"/>
      <c r="C78" s="29"/>
      <c r="D78" s="30"/>
      <c r="E78" s="30"/>
    </row>
    <row r="79" spans="1:5" s="27" customFormat="1" ht="18.75">
      <c r="A79" s="29">
        <v>5</v>
      </c>
      <c r="B79" s="30"/>
      <c r="C79" s="29"/>
      <c r="D79" s="29"/>
      <c r="E79" s="29"/>
    </row>
    <row r="80" spans="1:5" s="27" customFormat="1" ht="18">
      <c r="A80" s="31"/>
      <c r="B80" s="31" t="s">
        <v>58</v>
      </c>
      <c r="C80" s="31"/>
      <c r="D80" s="31"/>
      <c r="E80" s="37">
        <f>SUM(E75:E79)</f>
        <v>2578.4595</v>
      </c>
    </row>
    <row r="81" spans="1:5" s="27" customFormat="1" ht="27" customHeight="1">
      <c r="A81" s="50" t="s">
        <v>46</v>
      </c>
      <c r="B81" s="50"/>
      <c r="C81" s="50"/>
      <c r="D81" s="50"/>
      <c r="E81" s="50"/>
    </row>
    <row r="82" spans="1:5" s="27" customFormat="1" ht="18">
      <c r="A82" s="28" t="s">
        <v>1</v>
      </c>
      <c r="B82" s="28" t="s">
        <v>17</v>
      </c>
      <c r="C82" s="28" t="s">
        <v>2</v>
      </c>
      <c r="D82" s="28" t="s">
        <v>18</v>
      </c>
      <c r="E82" s="28" t="s">
        <v>55</v>
      </c>
    </row>
    <row r="83" spans="1:5" s="27" customFormat="1" ht="18.75">
      <c r="A83" s="29"/>
      <c r="B83" s="30" t="s">
        <v>73</v>
      </c>
      <c r="C83" s="29" t="s">
        <v>20</v>
      </c>
      <c r="D83" s="30"/>
      <c r="E83" s="30">
        <f>1160.02</f>
        <v>1160.02</v>
      </c>
    </row>
    <row r="84" spans="1:5" s="27" customFormat="1" ht="37.5">
      <c r="A84" s="29"/>
      <c r="B84" s="30" t="s">
        <v>74</v>
      </c>
      <c r="C84" s="29" t="s">
        <v>20</v>
      </c>
      <c r="D84" s="30" t="s">
        <v>75</v>
      </c>
      <c r="E84" s="30">
        <f>4147.88</f>
        <v>4147.88</v>
      </c>
    </row>
    <row r="85" spans="1:5" s="27" customFormat="1" ht="18.75">
      <c r="A85" s="29"/>
      <c r="B85" s="30" t="s">
        <v>76</v>
      </c>
      <c r="C85" s="29" t="s">
        <v>20</v>
      </c>
      <c r="D85" s="30" t="s">
        <v>77</v>
      </c>
      <c r="E85" s="30">
        <f>953.36</f>
        <v>953.36</v>
      </c>
    </row>
    <row r="86" spans="1:5" s="27" customFormat="1" ht="18.75">
      <c r="A86" s="29"/>
      <c r="B86" s="30" t="s">
        <v>78</v>
      </c>
      <c r="C86" s="29" t="s">
        <v>20</v>
      </c>
      <c r="D86" s="30" t="s">
        <v>79</v>
      </c>
      <c r="E86" s="30">
        <f>2474.65</f>
        <v>2474.65</v>
      </c>
    </row>
    <row r="87" spans="1:5" s="27" customFormat="1" ht="18.75">
      <c r="A87" s="29"/>
      <c r="B87" s="30" t="s">
        <v>56</v>
      </c>
      <c r="C87" s="29" t="s">
        <v>20</v>
      </c>
      <c r="D87" s="29"/>
      <c r="E87" s="29">
        <f>2291.964</f>
        <v>2291.964</v>
      </c>
    </row>
    <row r="88" spans="1:5" s="27" customFormat="1" ht="37.5">
      <c r="A88" s="29"/>
      <c r="B88" s="30" t="s">
        <v>57</v>
      </c>
      <c r="C88" s="29" t="s">
        <v>20</v>
      </c>
      <c r="D88" s="29"/>
      <c r="E88" s="29">
        <f>286.4955</f>
        <v>286.4955</v>
      </c>
    </row>
    <row r="89" spans="1:5" s="27" customFormat="1" ht="18">
      <c r="A89" s="31"/>
      <c r="B89" s="31" t="s">
        <v>58</v>
      </c>
      <c r="C89" s="31"/>
      <c r="D89" s="31"/>
      <c r="E89" s="31">
        <f>E83+E84+E85+E86+E87+E88</f>
        <v>11314.3695</v>
      </c>
    </row>
    <row r="90" spans="1:5" s="27" customFormat="1" ht="12.75" customHeight="1">
      <c r="A90" s="50" t="s">
        <v>49</v>
      </c>
      <c r="B90" s="50"/>
      <c r="C90" s="50"/>
      <c r="D90" s="50"/>
      <c r="E90" s="50"/>
    </row>
    <row r="91" spans="1:5" s="27" customFormat="1" ht="18">
      <c r="A91" s="28" t="s">
        <v>1</v>
      </c>
      <c r="B91" s="28" t="s">
        <v>17</v>
      </c>
      <c r="C91" s="28" t="s">
        <v>2</v>
      </c>
      <c r="D91" s="28" t="s">
        <v>18</v>
      </c>
      <c r="E91" s="28" t="s">
        <v>55</v>
      </c>
    </row>
    <row r="92" spans="1:5" s="27" customFormat="1" ht="18.75">
      <c r="A92" s="29"/>
      <c r="B92" s="30" t="s">
        <v>56</v>
      </c>
      <c r="C92" s="29" t="s">
        <v>20</v>
      </c>
      <c r="D92" s="29"/>
      <c r="E92" s="29">
        <f>2291.964</f>
        <v>2291.964</v>
      </c>
    </row>
    <row r="93" spans="1:5" s="27" customFormat="1" ht="37.5">
      <c r="A93" s="29"/>
      <c r="B93" s="30" t="s">
        <v>57</v>
      </c>
      <c r="C93" s="29" t="s">
        <v>20</v>
      </c>
      <c r="D93" s="29"/>
      <c r="E93" s="29">
        <f>286.4955</f>
        <v>286.4955</v>
      </c>
    </row>
    <row r="94" spans="1:5" s="27" customFormat="1" ht="18.75">
      <c r="A94" s="29"/>
      <c r="B94" s="38"/>
      <c r="C94" s="38"/>
      <c r="D94" s="38"/>
      <c r="E94" s="38"/>
    </row>
    <row r="95" spans="1:5" s="27" customFormat="1" ht="18.75">
      <c r="A95" s="29"/>
      <c r="B95" s="30"/>
      <c r="C95" s="29"/>
      <c r="D95" s="30"/>
      <c r="E95" s="30"/>
    </row>
    <row r="96" spans="1:5" s="27" customFormat="1" ht="18">
      <c r="A96" s="31"/>
      <c r="B96" s="31" t="s">
        <v>58</v>
      </c>
      <c r="C96" s="31"/>
      <c r="D96" s="31"/>
      <c r="E96" s="31">
        <f>E92+E93</f>
        <v>2578.4595</v>
      </c>
    </row>
    <row r="97" spans="1:5" s="27" customFormat="1" ht="18">
      <c r="A97" s="35"/>
      <c r="B97" s="35"/>
      <c r="C97" s="35"/>
      <c r="D97" s="35"/>
      <c r="E97" s="35"/>
    </row>
    <row r="98" spans="1:5" s="27" customFormat="1" ht="25.5" customHeight="1">
      <c r="A98" s="50" t="s">
        <v>53</v>
      </c>
      <c r="B98" s="50"/>
      <c r="C98" s="50"/>
      <c r="D98" s="50"/>
      <c r="E98" s="50"/>
    </row>
    <row r="99" spans="1:5" s="27" customFormat="1" ht="18">
      <c r="A99" s="28" t="s">
        <v>1</v>
      </c>
      <c r="B99" s="28" t="s">
        <v>17</v>
      </c>
      <c r="C99" s="28" t="s">
        <v>2</v>
      </c>
      <c r="D99" s="28" t="s">
        <v>18</v>
      </c>
      <c r="E99" s="28" t="s">
        <v>55</v>
      </c>
    </row>
    <row r="100" spans="1:5" s="27" customFormat="1" ht="18.75">
      <c r="A100" s="29">
        <v>1</v>
      </c>
      <c r="B100" s="30" t="s">
        <v>56</v>
      </c>
      <c r="C100" s="29" t="s">
        <v>20</v>
      </c>
      <c r="D100" s="29"/>
      <c r="E100" s="29">
        <f>2291.964</f>
        <v>2291.964</v>
      </c>
    </row>
    <row r="101" spans="1:5" s="27" customFormat="1" ht="37.5">
      <c r="A101" s="29">
        <v>2</v>
      </c>
      <c r="B101" s="30" t="s">
        <v>57</v>
      </c>
      <c r="C101" s="29" t="s">
        <v>20</v>
      </c>
      <c r="D101" s="29"/>
      <c r="E101" s="29">
        <f>286.4955</f>
        <v>286.4955</v>
      </c>
    </row>
    <row r="102" spans="1:5" s="27" customFormat="1" ht="37.5">
      <c r="A102" s="29">
        <v>3</v>
      </c>
      <c r="B102" s="30" t="s">
        <v>80</v>
      </c>
      <c r="C102" s="29" t="s">
        <v>20</v>
      </c>
      <c r="D102" s="30"/>
      <c r="E102" s="30">
        <f>4938.86</f>
        <v>4938.86</v>
      </c>
    </row>
    <row r="103" spans="1:5" s="27" customFormat="1" ht="37.5">
      <c r="A103" s="29">
        <v>4</v>
      </c>
      <c r="B103" s="30" t="s">
        <v>81</v>
      </c>
      <c r="C103" s="29" t="s">
        <v>20</v>
      </c>
      <c r="D103" s="30"/>
      <c r="E103" s="30">
        <f>3225.49</f>
        <v>3225.49</v>
      </c>
    </row>
    <row r="104" spans="1:5" s="27" customFormat="1" ht="18.75">
      <c r="A104" s="29">
        <v>5</v>
      </c>
      <c r="B104" s="30"/>
      <c r="C104" s="29" t="s">
        <v>20</v>
      </c>
      <c r="D104" s="30"/>
      <c r="E104" s="30"/>
    </row>
    <row r="105" spans="1:5" s="27" customFormat="1" ht="18.75">
      <c r="A105" s="29">
        <v>6</v>
      </c>
      <c r="B105" s="30"/>
      <c r="C105" s="29" t="s">
        <v>20</v>
      </c>
      <c r="D105" s="30"/>
      <c r="E105" s="30"/>
    </row>
    <row r="106" spans="1:5" s="27" customFormat="1" ht="18">
      <c r="A106" s="31"/>
      <c r="B106" s="31" t="s">
        <v>58</v>
      </c>
      <c r="C106" s="31"/>
      <c r="D106" s="31"/>
      <c r="E106" s="31">
        <f>E100+E101+E102+E103+E104+E105</f>
        <v>10742.8095</v>
      </c>
    </row>
    <row r="107" spans="1:5" s="27" customFormat="1" ht="18">
      <c r="A107" s="35"/>
      <c r="B107" s="35"/>
      <c r="C107" s="35"/>
      <c r="D107" s="35"/>
      <c r="E107" s="35"/>
    </row>
    <row r="108" spans="1:5" s="27" customFormat="1" ht="18">
      <c r="A108" s="35"/>
      <c r="B108" s="35"/>
      <c r="C108" s="35"/>
      <c r="D108" s="35"/>
      <c r="E108" s="35"/>
    </row>
    <row r="109" spans="1:5" s="27" customFormat="1" ht="18">
      <c r="A109" s="39"/>
      <c r="B109" s="39" t="s">
        <v>82</v>
      </c>
      <c r="C109" s="39"/>
      <c r="D109" s="39"/>
      <c r="E109" s="40">
        <f>E7+E17+E26+E35+E43+E53+E63+E72+E80+E89+E96+E106</f>
        <v>66329.284</v>
      </c>
    </row>
    <row r="110" s="27" customFormat="1" ht="18"/>
  </sheetData>
  <sheetProtection selectLockedCells="1" selectUnlockedCells="1"/>
  <mergeCells count="12">
    <mergeCell ref="A55:E55"/>
    <mergeCell ref="A65:E65"/>
    <mergeCell ref="A73:E73"/>
    <mergeCell ref="A81:E81"/>
    <mergeCell ref="A90:E90"/>
    <mergeCell ref="A98:E98"/>
    <mergeCell ref="A1:E1"/>
    <mergeCell ref="A9:E9"/>
    <mergeCell ref="A19:E19"/>
    <mergeCell ref="A28:E28"/>
    <mergeCell ref="A37:E37"/>
    <mergeCell ref="A45:E45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5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2019-11-07T05:31:36Z</dcterms:modified>
  <cp:category/>
  <cp:version/>
  <cp:contentType/>
  <cp:contentStatus/>
</cp:coreProperties>
</file>